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<sst xmlns="http://schemas.openxmlformats.org/spreadsheetml/2006/main" count="3337" uniqueCount="893">
  <si>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</si>
  <si>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</si>
  <si>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</si>
  <si>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</si>
  <si>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</si>
  <si>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</si>
  <si>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</si>
  <si>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</si>
  <si>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</si>
  <si>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</si>
  <si>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</si>
  <si>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</si>
  <si>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</si>
  <si>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</si>
  <si>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</si>
  <si>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</si>
  <si>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</si>
  <si>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</si>
  <si>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</si>
  <si>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</si>
  <si>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</si>
  <si>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</si>
  <si>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</si>
  <si>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</si>
  <si>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</si>
  <si>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</si>
  <si>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</si>
  <si>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</si>
  <si>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</si>
  <si>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</si>
  <si>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</si>
  <si>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</si>
  <si>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</si>
  <si>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</si>
  <si>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</si>
  <si>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</si>
  <si>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</si>
  <si>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</si>
  <si>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</si>
  <si>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</si>
  <si>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</si>
  <si>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</si>
  <si>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</si>
  <si>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</si>
  <si>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</si>
  <si>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</si>
  <si>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</si>
  <si>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</si>
  <si>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</si>
  <si>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</si>
  <si>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</si>
  <si>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</si>
  <si>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</si>
  <si>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</si>
  <si>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</si>
  <si>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</si>
  <si>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</si>
  <si>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</si>
  <si>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</si>
  <si>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</si>
  <si>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</si>
  <si>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</si>
  <si>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</si>
  <si>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</si>
  <si>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</si>
  <si>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</si>
  <si>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</si>
  <si>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</si>
  <si>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</si>
  <si>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</si>
  <si>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</si>
  <si>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</si>
  <si>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</si>
  <si>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</si>
  <si>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</si>
  <si>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</si>
  <si>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</si>
  <si>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</si>
  <si>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</si>
  <si>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</si>
  <si>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</si>
  <si>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</si>
  <si>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</si>
  <si>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</si>
  <si>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</si>
  <si>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</si>
  <si>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</si>
  <si>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</si>
  <si>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</si>
  <si>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</si>
  <si>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</si>
  <si>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</si>
  <si>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</si>
  <si>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</si>
  <si>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</si>
  <si>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</si>
  <si>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</si>
  <si>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</si>
  <si>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</si>
  <si>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</si>
  <si>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</si>
  <si>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</si>
  <si>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</si>
  <si>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</si>
  <si>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</si>
  <si>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</si>
  <si>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</si>
  <si>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</si>
  <si>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</si>
  <si>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</si>
  <si>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</si>
  <si>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</si>
  <si>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</si>
  <si>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</si>
  <si>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</si>
  <si>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</si>
  <si>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</si>
  <si>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</si>
  <si>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</si>
  <si>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</si>
  <si>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</si>
  <si>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</si>
  <si>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</si>
  <si>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</si>
  <si>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</si>
  <si>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</si>
  <si>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</si>
  <si>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</si>
  <si>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</si>
  <si>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</si>
  <si>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</si>
  <si>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</si>
  <si>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</si>
  <si>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</si>
  <si>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</si>
  <si>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</si>
  <si>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</si>
  <si>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</si>
  <si>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</si>
  <si>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</si>
  <si>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</si>
  <si>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</si>
  <si>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</si>
  <si>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</si>
  <si>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</si>
  <si>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</si>
  <si>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</si>
  <si>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</si>
  <si>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</si>
  <si>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</si>
  <si>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</si>
  <si>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</si>
  <si>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</si>
  <si>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</si>
  <si>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</si>
  <si>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</si>
  <si>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</si>
  <si>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</si>
  <si>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</si>
  <si>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</si>
  <si>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</si>
  <si>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</si>
  <si>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</si>
  <si>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</si>
  <si>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</si>
  <si>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</si>
  <si>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</si>
  <si>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</si>
  <si>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</si>
  <si>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</si>
  <si>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</si>
  <si>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</si>
  <si>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</si>
  <si>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</si>
  <si>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</si>
  <si>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</si>
  <si>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</si>
  <si>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</si>
  <si>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</si>
  <si>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</si>
  <si>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</si>
  <si>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</si>
  <si>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</si>
  <si>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</si>
  <si>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</si>
  <si>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</si>
  <si>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</si>
  <si>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</si>
  <si>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</si>
  <si>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</si>
  <si>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</si>
  <si>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</si>
  <si>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</si>
  <si>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</si>
  <si>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</si>
  <si>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</si>
  <si>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</si>
  <si>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</si>
  <si>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</si>
  <si>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</si>
  <si>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</si>
  <si>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</si>
  <si>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</si>
  <si>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</si>
  <si>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</si>
  <si>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</si>
  <si>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</si>
  <si>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</si>
  <si>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</si>
  <si>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</si>
  <si>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</si>
  <si>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</si>
  <si>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</si>
  <si>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</si>
  <si>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</si>
  <si>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</si>
  <si>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</si>
  <si>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</si>
  <si>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</si>
  <si>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</si>
  <si>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</si>
  <si>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</si>
  <si>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</si>
  <si>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</si>
  <si>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</si>
  <si>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</si>
  <si>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</si>
  <si>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</si>
  <si>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</si>
  <si>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</si>
  <si>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</si>
  <si>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</si>
  <si>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</si>
  <si>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</si>
  <si>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</si>
  <si>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</si>
  <si>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</si>
  <si>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</si>
  <si>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</si>
  <si>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</si>
  <si>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</si>
  <si>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</si>
  <si>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</si>
  <si>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</si>
  <si>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</si>
  <si>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</si>
  <si>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</si>
  <si>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</si>
  <si>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</si>
  <si>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</si>
  <si>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</si>
  <si>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</si>
  <si>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</si>
  <si>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</si>
  <si>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</si>
  <si>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</si>
  <si>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</si>
  <si>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</si>
  <si>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</si>
  <si>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</si>
  <si>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</si>
  <si>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</si>
  <si>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</si>
  <si>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</si>
  <si>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</si>
  <si>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</si>
  <si>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</si>
  <si>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</si>
  <si>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</si>
  <si>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</si>
  <si>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</si>
  <si>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</si>
  <si>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</si>
  <si>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</si>
  <si>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</si>
  <si>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</si>
  <si>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</si>
  <si>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</si>
  <si>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</si>
  <si>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</si>
  <si>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</si>
  <si>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</si>
  <si>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</si>
  <si>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</si>
  <si>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</si>
  <si>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</si>
  <si>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</si>
  <si>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</si>
  <si>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</si>
  <si>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</si>
  <si>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</si>
  <si>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</si>
  <si>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</si>
  <si>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</si>
  <si>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</si>
  <si>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</si>
  <si>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</si>
  <si>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</si>
  <si>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</si>
  <si>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</si>
  <si>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</si>
  <si>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</si>
  <si>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</si>
  <si>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</si>
  <si>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</si>
  <si>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</si>
  <si>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</si>
  <si>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</si>
  <si>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</si>
  <si>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</si>
  <si>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</si>
  <si>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</si>
  <si>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</si>
  <si>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</si>
  <si>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</si>
  <si>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</si>
  <si>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</si>
  <si>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</si>
  <si>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</si>
  <si>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</si>
  <si>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</si>
  <si>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</si>
  <si>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</si>
  <si>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</si>
  <si>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</si>
  <si>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</si>
  <si>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</si>
  <si>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</si>
  <si>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</si>
  <si>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</si>
  <si>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</si>
  <si>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</si>
  <si>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</si>
  <si>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</si>
  <si>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</si>
  <si>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</si>
  <si>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</si>
  <si>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</si>
  <si>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</si>
  <si>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</si>
  <si>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</si>
  <si>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</si>
  <si>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</si>
  <si>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</si>
  <si>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</si>
  <si>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</si>
  <si>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</si>
  <si>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</si>
  <si>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</si>
  <si>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</si>
  <si>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</si>
  <si>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</si>
  <si>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</si>
  <si>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</si>
  <si>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</si>
  <si>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</si>
  <si>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</si>
  <si>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</si>
  <si>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</si>
  <si>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</si>
  <si>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</si>
  <si>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</si>
  <si>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</si>
  <si>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</si>
  <si>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</si>
  <si>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</si>
  <si>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</si>
  <si>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</si>
  <si>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</si>
  <si>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</si>
  <si>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</si>
  <si>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</si>
  <si>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</si>
  <si>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</si>
  <si>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</si>
  <si>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</si>
  <si>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</si>
  <si>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</si>
  <si>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</si>
  <si>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</si>
  <si>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</si>
  <si>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</si>
  <si>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</si>
  <si>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</si>
  <si>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</si>
  <si>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</si>
  <si>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</si>
  <si>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</si>
  <si>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</si>
  <si>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</si>
  <si>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</si>
  <si>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</si>
  <si>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</si>
  <si>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</si>
  <si>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</si>
  <si>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</si>
  <si>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</si>
  <si>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</si>
  <si>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</si>
  <si>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</si>
  <si>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</si>
  <si>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</si>
  <si>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</si>
  <si>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</si>
  <si>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</si>
  <si>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</si>
  <si>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</si>
  <si>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</si>
  <si>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</si>
  <si>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</si>
  <si>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</si>
  <si>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</si>
  <si>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</si>
  <si>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</si>
  <si>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</si>
  <si>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</si>
  <si>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</si>
  <si>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</si>
  <si>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</si>
  <si>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</si>
  <si>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</si>
  <si>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</si>
  <si>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</si>
  <si>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</si>
  <si>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</si>
  <si>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</si>
  <si>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</si>
  <si>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</si>
  <si>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</si>
  <si>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</si>
  <si>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</si>
  <si>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</si>
  <si>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</si>
  <si>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</si>
  <si>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</si>
  <si>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</si>
  <si>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</si>
  <si>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</si>
  <si>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</si>
  <si>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</si>
  <si>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</si>
  <si>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</si>
  <si>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</si>
  <si>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</si>
  <si>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</si>
  <si>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</si>
  <si>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</si>
  <si>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</si>
  <si>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</si>
  <si>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</si>
  <si>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</si>
  <si>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</si>
  <si>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</si>
  <si>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</si>
  <si>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</si>
  <si>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</si>
  <si>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</si>
  <si>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</si>
  <si>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</si>
  <si>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</si>
  <si>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</si>
  <si>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</si>
  <si>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</si>
  <si>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</si>
  <si>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</si>
  <si>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</si>
  <si>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</si>
  <si>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</si>
  <si>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</si>
  <si>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</si>
  <si>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</si>
  <si>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</si>
  <si>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</si>
  <si>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</si>
  <si>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</si>
  <si>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</si>
  <si>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</si>
  <si>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</si>
  <si>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</si>
  <si>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</si>
  <si>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</si>
  <si>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</si>
  <si>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</si>
  <si>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</si>
  <si>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</si>
  <si>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</si>
  <si>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</si>
  <si>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</si>
  <si>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</si>
  <si>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</si>
  <si>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</si>
  <si>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</si>
  <si>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</si>
  <si>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</si>
  <si>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</si>
  <si>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</si>
  <si>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</si>
  <si>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</si>
  <si>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</si>
  <si>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</si>
  <si>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</si>
  <si>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</si>
  <si>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</si>
  <si>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</si>
  <si>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</si>
  <si>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</si>
  <si>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</si>
  <si>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</si>
  <si>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</si>
  <si>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</si>
  <si>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</si>
  <si>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</si>
  <si>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</si>
  <si>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</si>
  <si>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</si>
  <si>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</si>
  <si>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</si>
  <si>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</si>
  <si>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</si>
  <si>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</si>
  <si>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</si>
  <si>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</si>
  <si>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</si>
  <si>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</si>
  <si>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</si>
  <si>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</si>
  <si>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</si>
  <si>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</si>
  <si>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</si>
  <si>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</si>
  <si>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</si>
  <si>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</si>
  <si>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</si>
  <si>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</si>
  <si>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</si>
  <si>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</si>
  <si>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</si>
  <si>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</si>
  <si>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</si>
  <si>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</si>
  <si>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</si>
  <si>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</si>
  <si>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</si>
  <si>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</si>
  <si>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</si>
  <si>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</si>
  <si>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</si>
  <si>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</si>
  <si>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</si>
  <si>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</si>
  <si>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</si>
  <si>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</si>
  <si>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</si>
  <si>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</si>
  <si>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</si>
  <si>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</si>
  <si>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</si>
  <si>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</si>
  <si>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</si>
  <si>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</si>
  <si>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</si>
  <si>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</si>
  <si>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</si>
  <si>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</si>
  <si>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</si>
  <si>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</si>
  <si>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</si>
  <si>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</si>
  <si>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</si>
  <si>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</si>
  <si>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</si>
  <si>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</si>
  <si>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</si>
  <si>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</si>
  <si>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</si>
  <si>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</si>
  <si>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</si>
  <si>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</si>
  <si>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</si>
  <si>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</si>
  <si>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</si>
  <si>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</si>
  <si>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</si>
  <si>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</si>
  <si>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</si>
  <si>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</si>
  <si>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</si>
  <si>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</si>
  <si>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</si>
  <si>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</si>
  <si>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</si>
  <si>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</si>
  <si>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</si>
  <si>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</si>
  <si>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</si>
  <si>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</si>
  <si>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</si>
  <si>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</si>
  <si>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</si>
  <si>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</si>
  <si>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</si>
  <si>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</si>
  <si>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</si>
  <si>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</si>
  <si>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</si>
  <si>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</si>
  <si>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</si>
  <si>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</si>
  <si>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</si>
  <si>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</si>
  <si>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</si>
  <si>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</si>
  <si>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</si>
  <si>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</si>
  <si>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</si>
  <si>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</si>
  <si>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</si>
  <si>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</si>
  <si>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</si>
  <si>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</si>
  <si>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</si>
  <si>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</si>
  <si>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</si>
  <si>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</si>
  <si>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</si>
  <si>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</si>
  <si>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</si>
  <si>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</si>
  <si>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</si>
  <si>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</si>
  <si>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</si>
  <si>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</si>
  <si>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</si>
  <si>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</si>
  <si>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</si>
  <si>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</si>
  <si>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</si>
  <si>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</si>
  <si>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</si>
  <si>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</si>
  <si>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</si>
  <si>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</si>
  <si>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</si>
  <si>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</si>
  <si>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</si>
  <si>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</si>
  <si>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</si>
  <si>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</si>
  <si>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</si>
  <si>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</si>
  <si>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</si>
  <si>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</si>
  <si>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</si>
  <si>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</si>
  <si>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</si>
  <si>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</si>
  <si>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</si>
  <si>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</si>
  <si>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</si>
  <si>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</si>
  <si>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</si>
  <si>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</si>
  <si>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</si>
  <si>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</si>
  <si>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</si>
  <si>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</si>
  <si>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</si>
  <si>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</si>
  <si>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</si>
  <si>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</si>
  <si>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</si>
  <si>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</si>
  <si>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</si>
  <si>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</si>
  <si>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</si>
  <si>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</si>
  <si>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</si>
  <si>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</si>
  <si>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</si>
  <si>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</si>
  <si>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</si>
  <si>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</si>
  <si>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</si>
  <si>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</si>
  <si>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</si>
  <si>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</si>
  <si>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</si>
  <si>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</si>
  <si>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</si>
  <si>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</si>
  <si>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</si>
  <si>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</si>
  <si>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</si>
  <si>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</si>
  <si>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</si>
  <si>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</si>
  <si>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</si>
  <si>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</si>
  <si>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</si>
  <si>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</si>
  <si>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</si>
  <si>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</si>
  <si>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</si>
  <si>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</si>
  <si>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</si>
  <si>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</si>
  <si>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</si>
  <si>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</si>
  <si>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</si>
  <si>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</si>
  <si>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</si>
  <si>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</si>
  <si>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</si>
  <si>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</si>
  <si>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</si>
  <si>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</si>
  <si>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</si>
  <si>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</si>
  <si>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</si>
  <si>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</si>
  <si>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</si>
  <si>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</si>
  <si>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</si>
  <si>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</si>
  <si>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</si>
  <si>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</si>
  <si>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</si>
  <si>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</si>
  <si>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</si>
  <si>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</si>
  <si>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</si>
  <si>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</si>
  <si>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</si>
  <si>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</si>
  <si>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</si>
  <si>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</si>
  <si>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</si>
  <si>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</si>
  <si>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</si>
  <si>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</si>
  <si>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</si>
  <si>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</si>
  <si>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</si>
  <si>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</si>
  <si>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</si>
  <si>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</si>
  <si>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</si>
  <si>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</si>
  <si>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</si>
  <si>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</si>
  <si>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</si>
  <si>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</si>
  <si>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</si>
  <si>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</si>
  <si>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</si>
  <si>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</si>
  <si>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</si>
  <si>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</si>
  <si>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</si>
  <si>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</si>
  <si>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</si>
  <si>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</si>
  <si>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</si>
  <si>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</si>
  <si>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</si>
  <si>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</si>
  <si>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</si>
  <si>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</si>
  <si>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</si>
  <si>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</si>
  <si>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</si>
  <si>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</si>
  <si>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</si>
  <si>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</si>
  <si>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</si>
  <si>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</si>
  <si>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</si>
  <si>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</si>
  <si>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</si>
  <si>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</si>
  <si>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</si>
  <si>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</si>
  <si>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</si>
  <si>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</si>
  <si>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</si>
  <si>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</si>
  <si>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</si>
  <si>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</si>
  <si>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</si>
  <si>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</si>
  <si>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</si>
  <si>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</si>
  <si>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</si>
  <si>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</si>
  <si>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</si>
  <si>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</si>
  <si>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</si>
  <si>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</si>
  <si>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</si>
  <si>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</si>
  <si>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</si>
  <si>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</si>
  <si>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</si>
  <si>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</si>
  <si>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</si>
  <si>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</si>
  <si>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</si>
  <si>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</si>
  <si>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</si>
  <si>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</si>
  <si>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</si>
  <si>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</si>
  <si>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</si>
  <si>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</si>
  <si>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</si>
  <si>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</si>
  <si>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</si>
  <si>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</si>
  <si>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</si>
  <si>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</si>
  <si>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</si>
  <si>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</si>
  <si>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</si>
  <si>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</si>
  <si>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</si>
  <si>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</si>
  <si>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</si>
  <si>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</si>
  <si>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</si>
  <si>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</si>
  <si>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</si>
  <si>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</si>
  <si>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</si>
  <si>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</si>
  <si>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</si>
  <si>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</si>
  <si>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</si>
  <si>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</si>
  <si>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</si>
  <si>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</si>
  <si>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</si>
  <si>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</si>
  <si>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</si>
  <si>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</si>
  <si>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</si>
  <si>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</si>
  <si>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</si>
  <si>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</si>
  <si>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</si>
  <si>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</si>
  <si>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</si>
  <si>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</si>
  <si>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</si>
  <si>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</si>
  <si>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</si>
  <si>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</si>
  <si>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</si>
  <si>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</si>
  <si>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</si>
  <si>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</si>
  <si>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</si>
  <si>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</si>
  <si>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</si>
  <si>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</si>
  <si>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</si>
  <si>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</si>
  <si>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</si>
  <si>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</si>
  <si>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</si>
  <si>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</si>
  <si>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</si>
  <si>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</si>
  <si>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</si>
  <si>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</si>
  <si>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</si>
  <si>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</si>
  <si>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</si>
  <si>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</si>
  <si>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</si>
  <si>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</si>
  <si>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</si>
  <si>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</si>
  <si>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</si>
  <si>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</si>
  <si>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</si>
  <si>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</si>
  <si>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</si>
  <si>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</si>
  <si>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601-415-1822 OR 601-634-4038</t>
  </si>
  <si>
    <t xml:space="preserve"> 4-1 </t>
  </si>
  <si>
    <t>ERDC/EL/ECB</t>
  </si>
  <si>
    <t>u-238</t>
  </si>
  <si>
    <t xml:space="preserve"> 3601a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</si>
</sst>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41" sqref="C4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890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41078</v>
      </c>
      <c r="C16" s="9" t="s">
        <v>854</v>
      </c>
    </row>
    <row r="17" spans="1:34">
      <c r="A17" s="17" t="s">
        <v>811</v>
      </c>
      <c r="B17" s="40">
        <v>41079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18">
        <v>1.2E-2</v>
      </c>
      <c r="D24" s="31">
        <f>IF(Table5[[#This Row],[Mass (g)]]="","",Table5[[#This Row],[Mass (g)]]*VLOOKUP(Table5[[#This Row],[Nuclide]],Doedata,4)*37000000000)</f>
        <v>959.04</v>
      </c>
      <c r="E24" s="10" t="s">
        <v>30</v>
      </c>
      <c r="F24" s="10" t="s">
        <v>31</v>
      </c>
      <c r="G24" s="10">
        <v>7</v>
      </c>
      <c r="H24" s="10" t="s">
        <v>832</v>
      </c>
      <c r="I24" s="10"/>
      <c r="J24" s="26">
        <f>IF(Table5[[#This Row],[Activity (Bq)]]="","",Table5[[#This Row],[Activity (Bq)]]/37000000000)</f>
        <v>2.592E-8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891</v>
      </c>
      <c r="C25" s="18">
        <v>4.8000000000000001E-2</v>
      </c>
      <c r="D25" s="31">
        <f>IF(Table5[[#This Row],[Mass (g)]]="","",Table5[[#This Row],[Mass (g)]]*VLOOKUP(Table5[[#This Row],[Nuclide]],Doedata,4)*37000000000)</f>
        <v>596.73599999999999</v>
      </c>
      <c r="E25" s="10" t="s">
        <v>30</v>
      </c>
      <c r="F25" s="10" t="s">
        <v>31</v>
      </c>
      <c r="G25" s="10">
        <v>7</v>
      </c>
      <c r="H25" s="10" t="s">
        <v>832</v>
      </c>
      <c r="I25" s="10"/>
      <c r="J25" s="26">
        <f>IF(Table5[[#This Row],[Activity (Bq)]]="","",Table5[[#This Row],[Activity (Bq)]]/37000000000)</f>
        <v>1.6128000000000001E-8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18">
        <v>1.2E-2</v>
      </c>
      <c r="D26" s="31">
        <f>IF(Table5[[#This Row],[Mass (g)]]="","",Table5[[#This Row],[Mass (g)]]*VLOOKUP(Table5[[#This Row],[Nuclide]],Doedata,4)*37000000000)</f>
        <v>959.04</v>
      </c>
      <c r="E26" s="10" t="s">
        <v>30</v>
      </c>
      <c r="F26" s="10" t="s">
        <v>31</v>
      </c>
      <c r="G26" s="10">
        <v>7</v>
      </c>
      <c r="H26" s="10" t="s">
        <v>832</v>
      </c>
      <c r="I26" s="10"/>
      <c r="J26" s="26">
        <f>IF(Table5[[#This Row],[Activity (Bq)]]="","",Table5[[#This Row],[Activity (Bq)]]/37000000000)</f>
        <v>2.592E-8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891</v>
      </c>
      <c r="C27" s="18">
        <v>4.8000000000000001E-2</v>
      </c>
      <c r="D27" s="31">
        <f>IF(Table5[[#This Row],[Mass (g)]]="","",Table5[[#This Row],[Mass (g)]]*VLOOKUP(Table5[[#This Row],[Nuclide]],Doedata,4)*37000000000)</f>
        <v>596.73599999999999</v>
      </c>
      <c r="E27" s="10" t="s">
        <v>30</v>
      </c>
      <c r="F27" s="10" t="s">
        <v>31</v>
      </c>
      <c r="G27" s="10">
        <v>7</v>
      </c>
      <c r="H27" s="10" t="s">
        <v>832</v>
      </c>
      <c r="I27" s="10"/>
      <c r="J27" s="26">
        <f>IF(Table5[[#This Row],[Activity (Bq)]]="","",Table5[[#This Row],[Activity (Bq)]]/37000000000)</f>
        <v>1.6128000000000001E-8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18">
        <v>4.0000000000000001E-3</v>
      </c>
      <c r="D28" s="31">
        <f>IF(Table5[[#This Row],[Mass (g)]]="","",Table5[[#This Row],[Mass (g)]]*VLOOKUP(Table5[[#This Row],[Nuclide]],Doedata,4)*37000000000)</f>
        <v>319.68</v>
      </c>
      <c r="E28" s="10" t="s">
        <v>30</v>
      </c>
      <c r="F28" s="10" t="s">
        <v>31</v>
      </c>
      <c r="G28" s="10">
        <v>7</v>
      </c>
      <c r="H28" s="10" t="s">
        <v>832</v>
      </c>
      <c r="I28" s="10"/>
      <c r="J28" s="26">
        <f>IF(Table5[[#This Row],[Activity (Bq)]]="","",Table5[[#This Row],[Activity (Bq)]]/37000000000)</f>
        <v>8.6399999999999999E-9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891</v>
      </c>
      <c r="C29" s="18">
        <v>1.6E-2</v>
      </c>
      <c r="D29" s="31">
        <f>IF(Table5[[#This Row],[Mass (g)]]="","",Table5[[#This Row],[Mass (g)]]*VLOOKUP(Table5[[#This Row],[Nuclide]],Doedata,4)*37000000000)</f>
        <v>198.91199999999998</v>
      </c>
      <c r="E29" s="10" t="s">
        <v>30</v>
      </c>
      <c r="F29" s="10" t="s">
        <v>31</v>
      </c>
      <c r="G29" s="10">
        <v>7</v>
      </c>
      <c r="H29" s="10" t="s">
        <v>832</v>
      </c>
      <c r="I29" s="10"/>
      <c r="J29" s="26">
        <f>IF(Table5[[#This Row],[Activity (Bq)]]="","",Table5[[#This Row],[Activity (Bq)]]/37000000000)</f>
        <v>5.3759999999999996E-9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18">
        <v>4.0000000000000001E-3</v>
      </c>
      <c r="D30" s="31">
        <f>IF(Table5[[#This Row],[Mass (g)]]="","",Table5[[#This Row],[Mass (g)]]*VLOOKUP(Table5[[#This Row],[Nuclide]],Doedata,4)*37000000000)</f>
        <v>319.68</v>
      </c>
      <c r="E30" s="10" t="s">
        <v>30</v>
      </c>
      <c r="F30" s="10" t="s">
        <v>31</v>
      </c>
      <c r="G30" s="10">
        <v>7</v>
      </c>
      <c r="H30" s="10" t="s">
        <v>832</v>
      </c>
      <c r="I30" s="10"/>
      <c r="J30" s="26">
        <f>IF(Table5[[#This Row],[Activity (Bq)]]="","",Table5[[#This Row],[Activity (Bq)]]/37000000000)</f>
        <v>8.6399999999999999E-9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891</v>
      </c>
      <c r="C31" s="18">
        <v>1.6E-2</v>
      </c>
      <c r="D31" s="31">
        <f>IF(Table5[[#This Row],[Mass (g)]]="","",Table5[[#This Row],[Mass (g)]]*VLOOKUP(Table5[[#This Row],[Nuclide]],Doedata,4)*37000000000)</f>
        <v>198.91199999999998</v>
      </c>
      <c r="E31" s="10" t="s">
        <v>30</v>
      </c>
      <c r="F31" s="10" t="s">
        <v>31</v>
      </c>
      <c r="G31" s="10">
        <v>7</v>
      </c>
      <c r="H31" s="10" t="s">
        <v>832</v>
      </c>
      <c r="I31" s="10"/>
      <c r="J31" s="26">
        <f>IF(Table5[[#This Row],[Activity (Bq)]]="","",Table5[[#This Row],[Activity (Bq)]]/37000000000)</f>
        <v>5.3759999999999996E-9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18">
        <v>2.0000000000000001E-4</v>
      </c>
      <c r="D32" s="31">
        <f>IF(Table5[[#This Row],[Mass (g)]]="","",Table5[[#This Row],[Mass (g)]]*VLOOKUP(Table5[[#This Row],[Nuclide]],Doedata,4)*37000000000)</f>
        <v>15.984000000000002</v>
      </c>
      <c r="E32" s="10" t="s">
        <v>30</v>
      </c>
      <c r="F32" s="10" t="s">
        <v>31</v>
      </c>
      <c r="G32" s="10">
        <v>7</v>
      </c>
      <c r="H32" s="10" t="s">
        <v>832</v>
      </c>
      <c r="I32" s="10"/>
      <c r="J32" s="26">
        <f>IF(Table5[[#This Row],[Activity (Bq)]]="","",Table5[[#This Row],[Activity (Bq)]]/37000000000)</f>
        <v>4.3200000000000006E-10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891</v>
      </c>
      <c r="C33" s="18">
        <v>8.0000000000000004E-4</v>
      </c>
      <c r="D33" s="31">
        <f>IF(Table5[[#This Row],[Mass (g)]]="","",Table5[[#This Row],[Mass (g)]]*VLOOKUP(Table5[[#This Row],[Nuclide]],Doedata,4)*37000000000)</f>
        <v>9.9455999999999989</v>
      </c>
      <c r="E33" s="10" t="s">
        <v>30</v>
      </c>
      <c r="F33" s="10" t="s">
        <v>31</v>
      </c>
      <c r="G33" s="10">
        <v>7</v>
      </c>
      <c r="H33" s="10" t="s">
        <v>832</v>
      </c>
      <c r="I33" s="10"/>
      <c r="J33" s="26">
        <f>IF(Table5[[#This Row],[Activity (Bq)]]="","",Table5[[#This Row],[Activity (Bq)]]/37000000000)</f>
        <v>2.6879999999999999E-10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18">
        <v>2.6610000000000002E-4</v>
      </c>
      <c r="D34" s="31">
        <f>IF(Table5[[#This Row],[Mass (g)]]="","",Table5[[#This Row],[Mass (g)]]*VLOOKUP(Table5[[#This Row],[Nuclide]],Doedata,4)*37000000000)</f>
        <v>21.266712000000002</v>
      </c>
      <c r="E34" s="10" t="s">
        <v>30</v>
      </c>
      <c r="F34" s="10" t="s">
        <v>31</v>
      </c>
      <c r="G34" s="10">
        <v>7</v>
      </c>
      <c r="H34" s="10" t="s">
        <v>832</v>
      </c>
      <c r="I34" s="10"/>
      <c r="J34" s="26">
        <f>IF(Table5[[#This Row],[Activity (Bq)]]="","",Table5[[#This Row],[Activity (Bq)]]/37000000000)</f>
        <v>5.7477600000000002E-10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891</v>
      </c>
      <c r="C35" s="18">
        <v>1.0644000000000001E-3</v>
      </c>
      <c r="D35" s="31">
        <f>IF(Table5[[#This Row],[Mass (g)]]="","",Table5[[#This Row],[Mass (g)]]*VLOOKUP(Table5[[#This Row],[Nuclide]],Doedata,4)*37000000000)</f>
        <v>13.232620800000001</v>
      </c>
      <c r="E35" s="10" t="s">
        <v>30</v>
      </c>
      <c r="F35" s="10" t="s">
        <v>31</v>
      </c>
      <c r="G35" s="10">
        <v>7</v>
      </c>
      <c r="H35" s="10" t="s">
        <v>832</v>
      </c>
      <c r="I35" s="10"/>
      <c r="J35" s="26">
        <f>IF(Table5[[#This Row],[Activity (Bq)]]="","",Table5[[#This Row],[Activity (Bq)]]/37000000000)</f>
        <v>3.5763840000000003E-10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18">
        <v>2.6610000000000002E-4</v>
      </c>
      <c r="D36" s="31">
        <f>IF(Table5[[#This Row],[Mass (g)]]="","",Table5[[#This Row],[Mass (g)]]*VLOOKUP(Table5[[#This Row],[Nuclide]],Doedata,4)*37000000000)</f>
        <v>21.266712000000002</v>
      </c>
      <c r="E36" s="10" t="s">
        <v>30</v>
      </c>
      <c r="F36" s="10" t="s">
        <v>31</v>
      </c>
      <c r="G36" s="10">
        <v>7</v>
      </c>
      <c r="H36" s="10" t="s">
        <v>832</v>
      </c>
      <c r="I36" s="10"/>
      <c r="J36" s="26">
        <f>IF(Table5[[#This Row],[Activity (Bq)]]="","",Table5[[#This Row],[Activity (Bq)]]/37000000000)</f>
        <v>5.7477600000000002E-10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891</v>
      </c>
      <c r="C37" s="18">
        <v>1.0644000000000001E-3</v>
      </c>
      <c r="D37" s="31">
        <f>IF(Table5[[#This Row],[Mass (g)]]="","",Table5[[#This Row],[Mass (g)]]*VLOOKUP(Table5[[#This Row],[Nuclide]],Doedata,4)*37000000000)</f>
        <v>13.232620800000001</v>
      </c>
      <c r="E37" s="10" t="s">
        <v>30</v>
      </c>
      <c r="F37" s="10" t="s">
        <v>31</v>
      </c>
      <c r="G37" s="10">
        <v>7</v>
      </c>
      <c r="H37" s="10" t="s">
        <v>832</v>
      </c>
      <c r="I37" s="10"/>
      <c r="J37" s="26">
        <f>IF(Table5[[#This Row],[Activity (Bq)]]="","",Table5[[#This Row],[Activity (Bq)]]/37000000000)</f>
        <v>3.5763840000000003E-10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18">
        <v>1.6000000000000001E-4</v>
      </c>
      <c r="D38" s="31">
        <f>IF(Table5[[#This Row],[Mass (g)]]="","",Table5[[#This Row],[Mass (g)]]*VLOOKUP(Table5[[#This Row],[Nuclide]],Doedata,4)*37000000000)</f>
        <v>12.7872</v>
      </c>
      <c r="E38" s="10" t="s">
        <v>30</v>
      </c>
      <c r="F38" s="10" t="s">
        <v>31</v>
      </c>
      <c r="G38" s="10">
        <v>7</v>
      </c>
      <c r="H38" s="10" t="s">
        <v>832</v>
      </c>
      <c r="I38" s="10"/>
      <c r="J38" s="26">
        <f>IF(Table5[[#This Row],[Activity (Bq)]]="","",Table5[[#This Row],[Activity (Bq)]]/37000000000)</f>
        <v>3.4560000000000003E-10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891</v>
      </c>
      <c r="C39" s="18">
        <v>6.4000000000000005E-4</v>
      </c>
      <c r="D39" s="31">
        <f>IF(Table5[[#This Row],[Mass (g)]]="","",Table5[[#This Row],[Mass (g)]]*VLOOKUP(Table5[[#This Row],[Nuclide]],Doedata,4)*37000000000)</f>
        <v>7.9564800000000009</v>
      </c>
      <c r="E39" s="10" t="s">
        <v>30</v>
      </c>
      <c r="F39" s="10" t="s">
        <v>31</v>
      </c>
      <c r="G39" s="10">
        <v>7</v>
      </c>
      <c r="H39" s="10" t="s">
        <v>832</v>
      </c>
      <c r="I39" s="10"/>
      <c r="J39" s="26">
        <f>IF(Table5[[#This Row],[Activity (Bq)]]="","",Table5[[#This Row],[Activity (Bq)]]/37000000000)</f>
        <v>2.1504000000000001E-10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18">
        <v>8.0000000000000007E-5</v>
      </c>
      <c r="D40" s="31">
        <f>IF(Table5[[#This Row],[Mass (g)]]="","",Table5[[#This Row],[Mass (g)]]*VLOOKUP(Table5[[#This Row],[Nuclide]],Doedata,4)*37000000000)</f>
        <v>6.3936000000000002</v>
      </c>
      <c r="E40" s="10" t="s">
        <v>30</v>
      </c>
      <c r="F40" s="10" t="s">
        <v>31</v>
      </c>
      <c r="G40" s="10">
        <v>7</v>
      </c>
      <c r="H40" s="10" t="s">
        <v>832</v>
      </c>
      <c r="I40" s="10"/>
      <c r="J40" s="26">
        <f>IF(Table5[[#This Row],[Activity (Bq)]]="","",Table5[[#This Row],[Activity (Bq)]]/37000000000)</f>
        <v>1.7280000000000001E-10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891</v>
      </c>
      <c r="C41" s="18">
        <v>3.2000000000000003E-4</v>
      </c>
      <c r="D41" s="31">
        <f>IF(Table5[[#This Row],[Mass (g)]]="","",Table5[[#This Row],[Mass (g)]]*VLOOKUP(Table5[[#This Row],[Nuclide]],Doedata,4)*37000000000)</f>
        <v>3.9782400000000004</v>
      </c>
      <c r="E41" s="10" t="s">
        <v>30</v>
      </c>
      <c r="F41" s="10" t="s">
        <v>31</v>
      </c>
      <c r="G41" s="10">
        <v>7</v>
      </c>
      <c r="H41" s="10" t="s">
        <v>832</v>
      </c>
      <c r="I41" s="10"/>
      <c r="J41" s="26">
        <f>IF(Table5[[#This Row],[Activity (Bq)]]="","",Table5[[#This Row],[Activity (Bq)]]/37000000000)</f>
        <v>1.0752000000000001E-10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18">
        <v>1.2E-2</v>
      </c>
      <c r="D42" s="31">
        <f>IF(Table5[[#This Row],[Mass (g)]]="","",Table5[[#This Row],[Mass (g)]]*VLOOKUP(Table5[[#This Row],[Nuclide]],Doedata,4)*37000000000)</f>
        <v>959.04</v>
      </c>
      <c r="E42" s="10" t="s">
        <v>30</v>
      </c>
      <c r="F42" s="10" t="s">
        <v>31</v>
      </c>
      <c r="G42" s="10">
        <v>7</v>
      </c>
      <c r="H42" s="10" t="s">
        <v>832</v>
      </c>
      <c r="I42" s="10"/>
      <c r="J42" s="26">
        <f>IF(Table5[[#This Row],[Activity (Bq)]]="","",Table5[[#This Row],[Activity (Bq)]]/37000000000)</f>
        <v>2.592E-8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891</v>
      </c>
      <c r="C43" s="18">
        <v>4.8000000000000001E-2</v>
      </c>
      <c r="D43" s="31">
        <f>IF(Table5[[#This Row],[Mass (g)]]="","",Table5[[#This Row],[Mass (g)]]*VLOOKUP(Table5[[#This Row],[Nuclide]],Doedata,4)*37000000000)</f>
        <v>596.73599999999999</v>
      </c>
      <c r="E43" s="10" t="s">
        <v>30</v>
      </c>
      <c r="F43" s="10" t="s">
        <v>31</v>
      </c>
      <c r="G43" s="10">
        <v>7</v>
      </c>
      <c r="H43" s="10" t="s">
        <v>832</v>
      </c>
      <c r="I43" s="10"/>
      <c r="J43" s="26">
        <f>IF(Table5[[#This Row],[Activity (Bq)]]="","",Table5[[#This Row],[Activity (Bq)]]/37000000000)</f>
        <v>1.6128000000000001E-8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18">
        <v>5.3299999999999997E-3</v>
      </c>
      <c r="D44" s="31">
        <f>IF(Table5[[#This Row],[Mass (g)]]="","",Table5[[#This Row],[Mass (g)]]*VLOOKUP(Table5[[#This Row],[Nuclide]],Doedata,4)*37000000000)</f>
        <v>425.97359999999998</v>
      </c>
      <c r="E44" s="10" t="s">
        <v>30</v>
      </c>
      <c r="F44" s="10" t="s">
        <v>31</v>
      </c>
      <c r="G44" s="10">
        <v>7</v>
      </c>
      <c r="H44" s="10" t="s">
        <v>832</v>
      </c>
      <c r="I44" s="10"/>
      <c r="J44" s="26">
        <f>IF(Table5[[#This Row],[Activity (Bq)]]="","",Table5[[#This Row],[Activity (Bq)]]/37000000000)</f>
        <v>1.1512799999999999E-8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891</v>
      </c>
      <c r="C45" s="18">
        <v>1.2999999999999999E-3</v>
      </c>
      <c r="D45" s="31">
        <f>IF(Table5[[#This Row],[Mass (g)]]="","",Table5[[#This Row],[Mass (g)]]*VLOOKUP(Table5[[#This Row],[Nuclide]],Doedata,4)*37000000000)</f>
        <v>16.1616</v>
      </c>
      <c r="E45" s="10" t="s">
        <v>30</v>
      </c>
      <c r="F45" s="10" t="s">
        <v>31</v>
      </c>
      <c r="G45" s="10">
        <v>7</v>
      </c>
      <c r="H45" s="10" t="s">
        <v>832</v>
      </c>
      <c r="I45" s="10"/>
      <c r="J45" s="26">
        <f>IF(Table5[[#This Row],[Activity (Bq)]]="","",Table5[[#This Row],[Activity (Bq)]]/37000000000)</f>
        <v>4.3679999999999998E-10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18">
        <v>5.3299999999999997E-3</v>
      </c>
      <c r="D46" s="31">
        <f>IF(Table5[[#This Row],[Mass (g)]]="","",Table5[[#This Row],[Mass (g)]]*VLOOKUP(Table5[[#This Row],[Nuclide]],Doedata,4)*37000000000)</f>
        <v>425.97359999999998</v>
      </c>
      <c r="E46" s="10" t="s">
        <v>30</v>
      </c>
      <c r="F46" s="10" t="s">
        <v>31</v>
      </c>
      <c r="G46" s="10">
        <v>7</v>
      </c>
      <c r="H46" s="10" t="s">
        <v>832</v>
      </c>
      <c r="I46" s="10"/>
      <c r="J46" s="26">
        <f>IF(Table5[[#This Row],[Activity (Bq)]]="","",Table5[[#This Row],[Activity (Bq)]]/37000000000)</f>
        <v>1.1512799999999999E-8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891</v>
      </c>
      <c r="C47" s="18">
        <v>1.2999999999999999E-3</v>
      </c>
      <c r="D47" s="31">
        <f>IF(Table5[[#This Row],[Mass (g)]]="","",Table5[[#This Row],[Mass (g)]]*VLOOKUP(Table5[[#This Row],[Nuclide]],Doedata,4)*37000000000)</f>
        <v>16.1616</v>
      </c>
      <c r="E47" s="10" t="s">
        <v>30</v>
      </c>
      <c r="F47" s="10" t="s">
        <v>31</v>
      </c>
      <c r="G47" s="10">
        <v>7</v>
      </c>
      <c r="H47" s="10" t="s">
        <v>832</v>
      </c>
      <c r="I47" s="10"/>
      <c r="J47" s="26">
        <f>IF(Table5[[#This Row],[Activity (Bq)]]="","",Table5[[#This Row],[Activity (Bq)]]/37000000000)</f>
        <v>4.3679999999999998E-10</v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891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2012-06-12T01:58:48Z</dcterms:modified>
</cp:coreProperties>
</file>