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3780" yWindow="975" windowWidth="2073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8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D50" i="1" l="1"/>
  <c r="J50" i="1" s="1"/>
  <c r="D49" i="1"/>
  <c r="J49" i="1" s="1"/>
  <c r="D75" i="4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/>
  <c r="D86" i="4"/>
  <c r="J86" i="4" s="1"/>
  <c r="D87" i="4"/>
  <c r="J87" i="4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 s="1"/>
  <c r="D120" i="1"/>
  <c r="J120" i="1"/>
  <c r="D121" i="1"/>
  <c r="J121" i="1" s="1"/>
  <c r="D122" i="1"/>
  <c r="J122" i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 s="1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/>
  <c r="D31" i="1"/>
  <c r="J31" i="1" s="1"/>
  <c r="D32" i="1"/>
  <c r="J32" i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/>
  <c r="D39" i="1"/>
  <c r="J39" i="1" s="1"/>
  <c r="D40" i="1"/>
  <c r="J40" i="1" s="1"/>
  <c r="D41" i="1"/>
  <c r="J41" i="1" s="1"/>
  <c r="D42" i="1"/>
  <c r="J42" i="1"/>
  <c r="D43" i="1"/>
  <c r="J43" i="1" s="1"/>
  <c r="D44" i="1"/>
  <c r="J44" i="1" s="1"/>
  <c r="D45" i="1"/>
  <c r="J45" i="1" s="1"/>
  <c r="D46" i="1"/>
  <c r="J46" i="1"/>
  <c r="D47" i="1"/>
  <c r="J47" i="1" s="1"/>
  <c r="D48" i="1"/>
  <c r="J48" i="1" s="1"/>
  <c r="D51" i="1"/>
  <c r="J51" i="1" s="1"/>
  <c r="D52" i="1"/>
  <c r="J52" i="1"/>
  <c r="D53" i="1"/>
  <c r="J53" i="1" s="1"/>
  <c r="D54" i="1"/>
  <c r="J54" i="1"/>
  <c r="D55" i="1"/>
  <c r="J55" i="1" s="1"/>
  <c r="D56" i="1"/>
  <c r="J56" i="1"/>
  <c r="D57" i="1"/>
  <c r="J57" i="1" s="1"/>
  <c r="D58" i="1"/>
  <c r="J58" i="1"/>
  <c r="D59" i="1"/>
  <c r="J59" i="1" s="1"/>
  <c r="D60" i="1"/>
  <c r="J60" i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<sst xmlns="http://schemas.openxmlformats.org/spreadsheetml/2006/main" count="3358" uniqueCount="912">
  <si>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</si>
  <si>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</si>
  <si>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</si>
  <si>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</si>
  <si>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</si>
  <si>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</si>
  <si>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</si>
  <si>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</si>
  <si>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</si>
  <si>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</si>
  <si>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</si>
  <si>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</si>
  <si>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</si>
  <si>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</si>
  <si>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</si>
  <si>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</si>
  <si>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</si>
  <si>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</si>
  <si>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</si>
  <si>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</si>
  <si>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</si>
  <si>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</si>
  <si>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</si>
  <si>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</si>
  <si>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</si>
  <si>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</si>
  <si>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</si>
  <si>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</si>
  <si>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</si>
  <si>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</si>
  <si>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</si>
  <si>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</si>
  <si>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</si>
  <si>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</si>
  <si>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</si>
  <si>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</si>
  <si>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</si>
  <si>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</si>
  <si>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</si>
  <si>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</si>
  <si>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</si>
  <si>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</si>
  <si>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</si>
  <si>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</si>
  <si>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</si>
  <si>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</si>
  <si>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</si>
  <si>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</si>
  <si>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</si>
  <si>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</si>
  <si>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</si>
  <si>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</si>
  <si>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</si>
  <si>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</si>
  <si>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</si>
  <si>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</si>
  <si>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</si>
  <si>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</si>
  <si>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</si>
  <si>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</si>
  <si>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</si>
  <si>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</si>
  <si>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</si>
  <si>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</si>
  <si>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</si>
  <si>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</si>
  <si>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</si>
  <si>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</si>
  <si>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</si>
  <si>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</si>
  <si>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</si>
  <si>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</si>
  <si>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</si>
  <si>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</si>
  <si>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</si>
  <si>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</si>
  <si>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</si>
  <si>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</si>
  <si>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</si>
  <si>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</si>
  <si>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</si>
  <si>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</si>
  <si>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</si>
  <si>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</si>
  <si>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</si>
  <si>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</si>
  <si>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</si>
  <si>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</si>
  <si>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</si>
  <si>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</si>
  <si>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</si>
  <si>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</si>
  <si>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</si>
  <si>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</si>
  <si>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</si>
  <si>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</si>
  <si>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</si>
  <si>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</si>
  <si>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</si>
  <si>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</si>
  <si>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</si>
  <si>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</si>
  <si>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</si>
  <si>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</si>
  <si>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</si>
  <si>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</si>
  <si>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</si>
  <si>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</si>
  <si>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</si>
  <si>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</si>
  <si>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</si>
  <si>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</si>
  <si>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</si>
  <si>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</si>
  <si>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</si>
  <si>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</si>
  <si>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</si>
  <si>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</si>
  <si>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</si>
  <si>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</si>
  <si>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</si>
  <si>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</si>
  <si>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</si>
  <si>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</si>
  <si>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</si>
  <si>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</si>
  <si>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</si>
  <si>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</si>
  <si>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</si>
  <si>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</si>
  <si>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</si>
  <si>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</si>
  <si>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</si>
  <si>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</si>
  <si>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</si>
  <si>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</si>
  <si>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</si>
  <si>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</si>
  <si>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</si>
  <si>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</si>
  <si>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</si>
  <si>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</si>
  <si>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</si>
  <si>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</si>
  <si>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</si>
  <si>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</si>
  <si>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</si>
  <si>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</si>
  <si>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</si>
  <si>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</si>
  <si>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</si>
  <si>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</si>
  <si>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</si>
  <si>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</si>
  <si>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</si>
  <si>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</si>
  <si>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</si>
  <si>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</si>
  <si>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</si>
  <si>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</si>
  <si>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</si>
  <si>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</si>
  <si>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</si>
  <si>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</si>
  <si>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</si>
  <si>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</si>
  <si>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</si>
  <si>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</si>
  <si>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</si>
  <si>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</si>
  <si>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</si>
  <si>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</si>
  <si>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</si>
  <si>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</si>
  <si>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</si>
  <si>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</si>
  <si>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</si>
  <si>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</si>
  <si>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</si>
  <si>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</si>
  <si>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</si>
  <si>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</si>
  <si>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</si>
  <si>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</si>
  <si>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</si>
  <si>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</si>
  <si>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</si>
  <si>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</si>
  <si>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</si>
  <si>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</si>
  <si>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</si>
  <si>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</si>
  <si>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</si>
  <si>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</si>
  <si>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</si>
  <si>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</si>
  <si>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</si>
  <si>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</si>
  <si>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</si>
  <si>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</si>
  <si>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</si>
  <si>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</si>
  <si>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</si>
  <si>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</si>
  <si>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</si>
  <si>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</si>
  <si>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</si>
  <si>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</si>
  <si>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</si>
  <si>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</si>
  <si>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</si>
  <si>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</si>
  <si>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</si>
  <si>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</si>
  <si>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</si>
  <si>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</si>
  <si>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</si>
  <si>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</si>
  <si>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</si>
  <si>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</si>
  <si>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</si>
  <si>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</si>
  <si>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</si>
  <si>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</si>
  <si>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</si>
  <si>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</si>
  <si>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</si>
  <si>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</si>
  <si>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</si>
  <si>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</si>
  <si>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</si>
  <si>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</si>
  <si>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</si>
  <si>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</si>
  <si>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</si>
  <si>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</si>
  <si>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</si>
  <si>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</si>
  <si>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</si>
  <si>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</si>
  <si>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</si>
  <si>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</si>
  <si>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</si>
  <si>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</si>
  <si>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</si>
  <si>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</si>
  <si>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</si>
  <si>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</si>
  <si>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</si>
  <si>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</si>
  <si>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</si>
  <si>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</si>
  <si>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</si>
  <si>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</si>
  <si>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</si>
  <si>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</si>
  <si>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</si>
  <si>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</si>
  <si>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</si>
  <si>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</si>
  <si>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</si>
  <si>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</si>
  <si>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</si>
  <si>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</si>
  <si>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</si>
  <si>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</si>
  <si>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</si>
  <si>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</si>
  <si>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</si>
  <si>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</si>
  <si>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</si>
  <si>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</si>
  <si>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</si>
  <si>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</si>
  <si>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</si>
  <si>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</si>
  <si>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</si>
  <si>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</si>
  <si>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</si>
  <si>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</si>
  <si>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</si>
  <si>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</si>
  <si>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</si>
  <si>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</si>
  <si>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</si>
  <si>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</si>
  <si>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</si>
  <si>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</si>
  <si>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</si>
  <si>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</si>
  <si>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</si>
  <si>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</si>
  <si>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</si>
  <si>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</si>
  <si>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</si>
  <si>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</si>
  <si>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</si>
  <si>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</si>
  <si>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</si>
  <si>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</si>
  <si>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</si>
  <si>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</si>
  <si>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</si>
  <si>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</si>
  <si>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</si>
  <si>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</si>
  <si>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</si>
  <si>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</si>
  <si>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</si>
  <si>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</si>
  <si>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</si>
  <si>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</si>
  <si>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</si>
  <si>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</si>
  <si>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</si>
  <si>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</si>
  <si>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</si>
  <si>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</si>
  <si>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</si>
  <si>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</si>
  <si>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</si>
  <si>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</si>
  <si>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</si>
  <si>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</si>
  <si>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</si>
  <si>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</si>
  <si>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</si>
  <si>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</si>
  <si>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</si>
  <si>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</si>
  <si>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</si>
  <si>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</si>
  <si>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</si>
  <si>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</si>
  <si>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</si>
  <si>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</si>
  <si>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</si>
  <si>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</si>
  <si>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</si>
  <si>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</si>
  <si>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</si>
  <si>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</si>
  <si>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</si>
  <si>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</si>
  <si>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</si>
  <si>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</si>
  <si>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</si>
  <si>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</si>
  <si>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</si>
  <si>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</si>
  <si>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</si>
  <si>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</si>
  <si>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</si>
  <si>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</si>
  <si>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</si>
  <si>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</si>
  <si>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</si>
  <si>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</si>
  <si>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</si>
  <si>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</si>
  <si>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</si>
  <si>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</si>
  <si>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</si>
  <si>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</si>
  <si>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</si>
  <si>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</si>
  <si>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</si>
  <si>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</si>
  <si>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</si>
  <si>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</si>
  <si>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</si>
  <si>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</si>
  <si>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</si>
  <si>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</si>
  <si>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</si>
  <si>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</si>
  <si>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</si>
  <si>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</si>
  <si>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</si>
  <si>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</si>
  <si>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</si>
  <si>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</si>
  <si>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</si>
  <si>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</si>
  <si>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</si>
  <si>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</si>
  <si>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</si>
  <si>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</si>
  <si>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</si>
  <si>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</si>
  <si>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</si>
  <si>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</si>
  <si>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</si>
  <si>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</si>
  <si>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</si>
  <si>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</si>
  <si>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</si>
  <si>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</si>
  <si>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</si>
  <si>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</si>
  <si>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</si>
  <si>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</si>
  <si>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</si>
  <si>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</si>
  <si>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</si>
  <si>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</si>
  <si>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</si>
  <si>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</si>
  <si>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</si>
  <si>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</si>
  <si>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</si>
  <si>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</si>
  <si>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</si>
  <si>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</si>
  <si>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</si>
  <si>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</si>
  <si>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</si>
  <si>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</si>
  <si>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</si>
  <si>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</si>
  <si>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</si>
  <si>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</si>
  <si>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</si>
  <si>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</si>
  <si>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</si>
  <si>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</si>
  <si>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</si>
  <si>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</si>
  <si>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</si>
  <si>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</si>
  <si>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</si>
  <si>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</si>
  <si>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</si>
  <si>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</si>
  <si>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</si>
  <si>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</si>
  <si>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</si>
  <si>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</si>
  <si>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</si>
  <si>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</si>
  <si>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</si>
  <si>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</si>
  <si>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</si>
  <si>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</si>
  <si>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</si>
  <si>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</si>
  <si>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</si>
  <si>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</si>
  <si>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</si>
  <si>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</si>
  <si>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</si>
  <si>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</si>
  <si>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</si>
  <si>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</si>
  <si>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</si>
  <si>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</si>
  <si>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</si>
  <si>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</si>
  <si>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</si>
  <si>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</si>
  <si>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</si>
  <si>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</si>
  <si>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</si>
  <si>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</si>
  <si>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</si>
  <si>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</si>
  <si>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</si>
  <si>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</si>
  <si>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</si>
  <si>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</si>
  <si>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</si>
  <si>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</si>
  <si>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</si>
  <si>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</si>
  <si>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</si>
  <si>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</si>
  <si>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</si>
  <si>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</si>
  <si>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</si>
  <si>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</si>
  <si>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</si>
  <si>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</si>
  <si>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</si>
  <si>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</si>
  <si>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</si>
  <si>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</si>
  <si>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</si>
  <si>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</si>
  <si>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</si>
  <si>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</si>
  <si>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</si>
  <si>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</si>
  <si>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</si>
  <si>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</si>
  <si>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</si>
  <si>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</si>
  <si>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</si>
  <si>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</si>
  <si>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</si>
  <si>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</si>
  <si>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</si>
  <si>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</si>
  <si>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</si>
  <si>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</si>
  <si>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</si>
  <si>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</si>
  <si>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</si>
  <si>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</si>
  <si>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</si>
  <si>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</si>
  <si>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</si>
  <si>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</si>
  <si>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</si>
  <si>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</si>
  <si>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</si>
  <si>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</si>
  <si>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</si>
  <si>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</si>
  <si>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</si>
  <si>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</si>
  <si>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</si>
  <si>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</si>
  <si>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</si>
  <si>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</si>
  <si>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</si>
  <si>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</si>
  <si>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</si>
  <si>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</si>
  <si>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</si>
  <si>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</si>
  <si>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</si>
  <si>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</si>
  <si>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</si>
  <si>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</si>
  <si>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</si>
  <si>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</si>
  <si>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</si>
  <si>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</si>
  <si>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</si>
  <si>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</si>
  <si>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</si>
  <si>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</si>
  <si>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</si>
  <si>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</si>
  <si>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</si>
  <si>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</si>
  <si>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</si>
  <si>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</si>
  <si>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</si>
  <si>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</si>
  <si>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</si>
  <si>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</si>
  <si>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</si>
  <si>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</si>
  <si>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</si>
  <si>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</si>
  <si>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</si>
  <si>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</si>
  <si>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</si>
  <si>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</si>
  <si>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</si>
  <si>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</si>
  <si>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</si>
  <si>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</si>
  <si>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</si>
  <si>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</si>
  <si>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</si>
  <si>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</si>
  <si>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</si>
  <si>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</si>
  <si>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</si>
  <si>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</si>
  <si>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</si>
  <si>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</si>
  <si>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</si>
  <si>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</si>
  <si>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</si>
  <si>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</si>
  <si>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</si>
  <si>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</si>
  <si>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</si>
  <si>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</si>
  <si>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</si>
  <si>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</si>
  <si>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</si>
  <si>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</si>
  <si>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</si>
  <si>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</si>
  <si>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</si>
  <si>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</si>
  <si>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</si>
  <si>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</si>
  <si>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</si>
  <si>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</si>
  <si>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</si>
  <si>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</si>
  <si>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</si>
  <si>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</si>
  <si>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</si>
  <si>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</si>
  <si>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</si>
  <si>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</si>
  <si>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</si>
  <si>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</si>
  <si>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</si>
  <si>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</si>
  <si>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</si>
  <si>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</si>
  <si>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</si>
  <si>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</si>
  <si>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</si>
  <si>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</si>
  <si>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</si>
  <si>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</si>
  <si>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</si>
  <si>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</si>
  <si>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</si>
  <si>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</si>
  <si>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</si>
  <si>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</si>
  <si>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</si>
  <si>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</si>
  <si>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</si>
  <si>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</si>
  <si>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</si>
  <si>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</si>
  <si>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</si>
  <si>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</si>
  <si>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</si>
  <si>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</si>
  <si>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</si>
  <si>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</si>
  <si>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</si>
  <si>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</si>
  <si>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</si>
  <si>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</si>
  <si>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</si>
  <si>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</si>
  <si>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</si>
  <si>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</si>
  <si>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</si>
  <si>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</si>
  <si>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</si>
  <si>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</si>
  <si>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</si>
  <si>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</si>
  <si>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</si>
  <si>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</si>
  <si>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</si>
  <si>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</si>
  <si>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</si>
  <si>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</si>
  <si>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</si>
  <si>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</si>
  <si>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</si>
  <si>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</si>
  <si>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</si>
  <si>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</si>
  <si>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</si>
  <si>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</si>
  <si>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</si>
  <si>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</si>
  <si>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</si>
  <si>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</si>
  <si>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</si>
  <si>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</si>
  <si>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</si>
  <si>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</si>
  <si>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</si>
  <si>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</si>
  <si>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</si>
  <si>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</si>
  <si>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</si>
  <si>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</si>
  <si>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</si>
  <si>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</si>
  <si>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</si>
  <si>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</si>
  <si>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</si>
  <si>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</si>
  <si>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</si>
  <si>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</si>
  <si>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</si>
  <si>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</si>
  <si>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</si>
  <si>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</si>
  <si>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</si>
  <si>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</si>
  <si>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</si>
  <si>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</si>
  <si>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</si>
  <si>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</si>
  <si>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</si>
  <si>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</si>
  <si>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</si>
  <si>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</si>
  <si>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</si>
  <si>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</si>
  <si>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</si>
  <si>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</si>
  <si>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</si>
  <si>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</si>
  <si>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</si>
  <si>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</si>
  <si>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</si>
  <si>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</si>
  <si>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</si>
  <si>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</si>
  <si>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</si>
  <si>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</si>
  <si>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</si>
  <si>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</si>
  <si>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</si>
  <si>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</si>
  <si>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</si>
  <si>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</si>
  <si>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</si>
  <si>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</si>
  <si>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</si>
  <si>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</si>
  <si>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</si>
  <si>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</si>
  <si>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</si>
  <si>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</si>
  <si>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</si>
  <si>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</si>
  <si>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</si>
  <si>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</si>
  <si>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</si>
  <si>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</si>
  <si>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</si>
  <si>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</si>
  <si>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</si>
  <si>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</si>
  <si>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</si>
  <si>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</si>
  <si>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</si>
  <si>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</si>
  <si>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</si>
  <si>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</si>
  <si>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</si>
  <si>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</si>
  <si>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</si>
  <si>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</si>
  <si>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</si>
  <si>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</si>
  <si>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</si>
  <si>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</si>
  <si>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</si>
  <si>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</si>
  <si>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</si>
  <si>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</si>
  <si>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</si>
  <si>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</si>
  <si>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</si>
  <si>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</si>
  <si>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</si>
  <si>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</si>
  <si>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</si>
  <si>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</si>
  <si>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</si>
  <si>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</si>
  <si>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</si>
  <si>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</si>
  <si>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</si>
  <si>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</si>
  <si>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</si>
  <si>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</si>
  <si>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</si>
  <si>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</si>
  <si>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</si>
  <si>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</si>
  <si>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</si>
  <si>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</si>
  <si>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</si>
  <si>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</si>
  <si>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</si>
  <si>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</si>
  <si>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</si>
  <si>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</si>
  <si>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</si>
  <si>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</si>
  <si>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</si>
  <si>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</si>
  <si>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</si>
  <si>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</si>
  <si>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</si>
  <si>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</si>
  <si>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</si>
  <si>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</si>
  <si>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</si>
  <si>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</si>
  <si>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</si>
  <si>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</si>
  <si>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</si>
  <si>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</si>
  <si>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</si>
  <si>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</si>
  <si>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</si>
  <si>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</si>
  <si>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</si>
  <si>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</si>
  <si>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</si>
  <si>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</si>
  <si>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</si>
  <si>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</si>
  <si>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</si>
  <si>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</si>
  <si>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</si>
  <si>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</si>
  <si>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</si>
  <si>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</si>
  <si>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</si>
  <si>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</si>
  <si>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</si>
  <si>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</si>
  <si>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</si>
  <si>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</si>
  <si>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</si>
  <si>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</si>
  <si>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</si>
  <si>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</si>
  <si>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</si>
  <si>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</si>
  <si>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</si>
  <si>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</si>
  <si>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</si>
  <si>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</si>
  <si>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</si>
  <si>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</si>
  <si>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</si>
  <si>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</si>
  <si>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</si>
  <si>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</si>
  <si>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</si>
  <si>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</si>
  <si>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</si>
  <si>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</si>
  <si>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</si>
  <si>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</si>
  <si>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</si>
  <si>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</si>
  <si>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</si>
  <si>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</si>
  <si>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</si>
  <si>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</si>
  <si>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</si>
  <si>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</si>
  <si>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</si>
  <si>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</si>
  <si>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</si>
  <si>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</si>
  <si>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</si>
  <si>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</si>
  <si>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</si>
  <si>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</si>
  <si>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</si>
  <si>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</si>
  <si>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</si>
  <si>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</si>
  <si>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</si>
  <si>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</si>
  <si>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</si>
  <si>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</si>
  <si>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</si>
  <si>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</si>
  <si>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</si>
  <si>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</si>
  <si>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</si>
  <si>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</si>
  <si>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</si>
  <si>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</si>
  <si>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</si>
  <si>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</si>
  <si>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</si>
  <si>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</si>
  <si>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</si>
  <si>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</si>
  <si>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</si>
  <si>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</si>
  <si>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</si>
  <si>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</si>
  <si>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</si>
  <si>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</si>
  <si>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</si>
  <si>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</si>
  <si>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</si>
  <si>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</si>
  <si>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</si>
  <si>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3/25/2012</t>
  </si>
  <si>
    <t>solid</t>
  </si>
  <si>
    <t>oxide</t>
  </si>
  <si>
    <t>2000 ppm 232Th goethite, pH 6</t>
  </si>
  <si>
    <t>2000 ppm 232Th hematite, pH 6</t>
  </si>
  <si>
    <t>2000 ppm 232Th silica, pH 6</t>
  </si>
  <si>
    <t>Sample ID</t>
  </si>
  <si>
    <t>Description</t>
  </si>
  <si>
    <t>#3702</t>
  </si>
  <si>
    <t>#11-2</t>
  </si>
  <si>
    <t>1500 ppm 242Pu hematite, pH 6</t>
  </si>
  <si>
    <t>1500 ppm 242Pu silica, pH 6</t>
  </si>
  <si>
    <t>2000 ppm 232Th hematite, pH 8.5</t>
  </si>
  <si>
    <t>2000 ppm 232Th goethite, pH 8.5</t>
  </si>
  <si>
    <t>2000 ppm 232Th silica, pH 8.5</t>
  </si>
  <si>
    <t>Isotope</t>
  </si>
  <si>
    <t>Pu238</t>
  </si>
  <si>
    <t>Pu239</t>
  </si>
  <si>
    <t>Pu240</t>
  </si>
  <si>
    <t>Pu241</t>
  </si>
  <si>
    <t>Pu242</t>
  </si>
  <si>
    <t>Th232</t>
  </si>
  <si>
    <t>Total activity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</si>
</sst>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 count="1">
        <m/>
      </sharedItems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axis="axisRow" showAll="0">
      <items count="2">
        <item x="0"/>
        <item t="default"/>
      </items>
    </pivotField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3">
    <i>
      <x v="21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F14" sqref="F14:G20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7" x14ac:dyDescent="0.25">
      <c r="A1" s="9" t="s">
        <v>17</v>
      </c>
      <c r="B1" s="9" t="s">
        <v>18</v>
      </c>
    </row>
    <row r="2" spans="1:7" x14ac:dyDescent="0.25">
      <c r="A2" s="17" t="s">
        <v>8</v>
      </c>
      <c r="B2" s="11" t="s">
        <v>880</v>
      </c>
    </row>
    <row r="3" spans="1:7" x14ac:dyDescent="0.25">
      <c r="A3" s="17" t="s">
        <v>9</v>
      </c>
      <c r="B3" s="11" t="s">
        <v>881</v>
      </c>
      <c r="F3" s="10" t="s">
        <v>895</v>
      </c>
      <c r="G3" s="10" t="s">
        <v>896</v>
      </c>
    </row>
    <row r="4" spans="1:7" x14ac:dyDescent="0.25">
      <c r="A4" s="17" t="s">
        <v>12</v>
      </c>
      <c r="B4" s="11" t="s">
        <v>882</v>
      </c>
      <c r="F4" s="10">
        <v>1</v>
      </c>
      <c r="G4" s="42" t="s">
        <v>899</v>
      </c>
    </row>
    <row r="5" spans="1:7" x14ac:dyDescent="0.25">
      <c r="A5" s="17" t="s">
        <v>10</v>
      </c>
      <c r="B5" s="11" t="s">
        <v>883</v>
      </c>
      <c r="C5" s="9" t="s">
        <v>875</v>
      </c>
      <c r="F5" s="10">
        <v>2</v>
      </c>
      <c r="G5" s="42" t="s">
        <v>900</v>
      </c>
    </row>
    <row r="6" spans="1:7" x14ac:dyDescent="0.25">
      <c r="A6" s="17" t="s">
        <v>11</v>
      </c>
      <c r="B6" s="11"/>
      <c r="F6" s="10">
        <v>3</v>
      </c>
      <c r="G6" s="42" t="s">
        <v>893</v>
      </c>
    </row>
    <row r="7" spans="1:7" x14ac:dyDescent="0.25">
      <c r="A7" s="17" t="s">
        <v>879</v>
      </c>
      <c r="B7" s="11" t="s">
        <v>884</v>
      </c>
      <c r="F7" s="10">
        <v>4</v>
      </c>
      <c r="G7" s="42" t="s">
        <v>892</v>
      </c>
    </row>
    <row r="8" spans="1:7" x14ac:dyDescent="0.25">
      <c r="A8" s="17" t="s">
        <v>13</v>
      </c>
      <c r="B8" s="11" t="s">
        <v>885</v>
      </c>
      <c r="F8" s="10">
        <v>5</v>
      </c>
      <c r="G8" s="42" t="s">
        <v>894</v>
      </c>
    </row>
    <row r="9" spans="1:7" x14ac:dyDescent="0.25">
      <c r="A9" s="17" t="s">
        <v>14</v>
      </c>
      <c r="B9" s="11" t="s">
        <v>886</v>
      </c>
      <c r="F9" s="10">
        <v>6</v>
      </c>
      <c r="G9" s="42" t="s">
        <v>901</v>
      </c>
    </row>
    <row r="10" spans="1:7" x14ac:dyDescent="0.25">
      <c r="A10" s="17" t="s">
        <v>15</v>
      </c>
      <c r="B10" s="11">
        <v>29670</v>
      </c>
      <c r="F10" s="10">
        <v>7</v>
      </c>
      <c r="G10" s="42" t="s">
        <v>902</v>
      </c>
    </row>
    <row r="11" spans="1:7" x14ac:dyDescent="0.25">
      <c r="A11" s="17" t="s">
        <v>809</v>
      </c>
      <c r="B11" s="11" t="s">
        <v>887</v>
      </c>
      <c r="F11" s="10">
        <v>8</v>
      </c>
      <c r="G11" s="42" t="s">
        <v>903</v>
      </c>
    </row>
    <row r="12" spans="1:7" x14ac:dyDescent="0.25">
      <c r="A12" s="17" t="s">
        <v>26</v>
      </c>
      <c r="B12" s="22" t="s">
        <v>888</v>
      </c>
      <c r="G12" s="41"/>
    </row>
    <row r="13" spans="1:7" x14ac:dyDescent="0.25">
      <c r="A13" s="17" t="s">
        <v>839</v>
      </c>
      <c r="B13" s="43" t="s">
        <v>897</v>
      </c>
    </row>
    <row r="14" spans="1:7" x14ac:dyDescent="0.25">
      <c r="A14" s="17" t="s">
        <v>16</v>
      </c>
      <c r="B14" s="29" t="s">
        <v>889</v>
      </c>
      <c r="F14" s="10" t="s">
        <v>904</v>
      </c>
      <c r="G14" s="10" t="s">
        <v>911</v>
      </c>
    </row>
    <row r="15" spans="1:7" x14ac:dyDescent="0.25">
      <c r="A15" s="17" t="s">
        <v>41</v>
      </c>
      <c r="B15" s="12" t="s">
        <v>898</v>
      </c>
      <c r="C15" s="9" t="s">
        <v>854</v>
      </c>
      <c r="F15" s="10" t="s">
        <v>905</v>
      </c>
      <c r="G15" s="44">
        <f>J24+J29</f>
        <v>1.7627076760865644E-7</v>
      </c>
    </row>
    <row r="16" spans="1:7" x14ac:dyDescent="0.25">
      <c r="A16" s="17" t="s">
        <v>40</v>
      </c>
      <c r="B16" s="13">
        <v>41037</v>
      </c>
      <c r="C16" s="9" t="s">
        <v>854</v>
      </c>
      <c r="F16" s="10" t="s">
        <v>906</v>
      </c>
      <c r="G16" s="44">
        <f t="shared" ref="G16:G19" si="0">J25+J30</f>
        <v>8.9150689016067669E-10</v>
      </c>
    </row>
    <row r="17" spans="1:34" x14ac:dyDescent="0.25">
      <c r="A17" s="17" t="s">
        <v>811</v>
      </c>
      <c r="B17" s="40">
        <v>41040</v>
      </c>
      <c r="C17" s="9" t="s">
        <v>853</v>
      </c>
      <c r="F17" s="10" t="s">
        <v>907</v>
      </c>
      <c r="G17" s="44">
        <f t="shared" si="0"/>
        <v>1.3469421254093066E-8</v>
      </c>
    </row>
    <row r="18" spans="1:34" x14ac:dyDescent="0.25">
      <c r="A18" s="17" t="s">
        <v>42</v>
      </c>
      <c r="B18" s="11"/>
      <c r="C18" s="9" t="s">
        <v>43</v>
      </c>
      <c r="F18" s="10" t="s">
        <v>908</v>
      </c>
      <c r="G18" s="44">
        <f t="shared" si="0"/>
        <v>2.2630451181292235E-6</v>
      </c>
    </row>
    <row r="19" spans="1:34" x14ac:dyDescent="0.25">
      <c r="A19" s="17" t="s">
        <v>807</v>
      </c>
      <c r="B19" s="11">
        <v>1</v>
      </c>
      <c r="C19" s="9" t="s">
        <v>43</v>
      </c>
      <c r="F19" s="10" t="s">
        <v>909</v>
      </c>
      <c r="G19" s="44">
        <f t="shared" si="0"/>
        <v>1.1785799257026754E-6</v>
      </c>
    </row>
    <row r="20" spans="1:34" x14ac:dyDescent="0.25">
      <c r="A20" s="17" t="s">
        <v>808</v>
      </c>
      <c r="B20" s="39">
        <v>2</v>
      </c>
      <c r="F20" s="10" t="s">
        <v>910</v>
      </c>
      <c r="G20" s="44">
        <f>+SUM(J34:J39)</f>
        <v>1.308E-10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>
        <v>1</v>
      </c>
      <c r="B24" s="9" t="s">
        <v>533</v>
      </c>
      <c r="C24" s="10">
        <v>5.1541160119490185E-9</v>
      </c>
      <c r="D24" s="31">
        <f>IF(Table5[[#This Row],[Mass (g)]]="","",Table5[[#This Row],[Mass (g)]]*VLOOKUP(Table5[[#This Row],[Nuclide]],Doedata,4)*37000000000)</f>
        <v>3261.0092007601443</v>
      </c>
      <c r="E24" s="10" t="s">
        <v>890</v>
      </c>
      <c r="F24" s="10" t="s">
        <v>891</v>
      </c>
      <c r="G24" s="10">
        <v>7</v>
      </c>
      <c r="H24" s="10" t="s">
        <v>32</v>
      </c>
      <c r="I24" s="10">
        <v>1</v>
      </c>
      <c r="J24" s="26">
        <f>IF(Table5[[#This Row],[Activity (Bq)]]="","",Table5[[#This Row],[Activity (Bq)]]/37000000000)</f>
        <v>8.8135383804328221E-8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>
        <v>1</v>
      </c>
      <c r="B25" s="9" t="s">
        <v>534</v>
      </c>
      <c r="C25" s="10">
        <v>7.1664541009700705E-9</v>
      </c>
      <c r="D25" s="31">
        <f>IF(Table5[[#This Row],[Mass (g)]]="","",Table5[[#This Row],[Mass (g)]]*VLOOKUP(Table5[[#This Row],[Nuclide]],Doedata,4)*37000000000)</f>
        <v>16.492877467972519</v>
      </c>
      <c r="E25" s="10" t="s">
        <v>890</v>
      </c>
      <c r="F25" s="10" t="s">
        <v>891</v>
      </c>
      <c r="G25" s="10">
        <v>7</v>
      </c>
      <c r="H25" s="10" t="s">
        <v>32</v>
      </c>
      <c r="I25" s="10">
        <v>1</v>
      </c>
      <c r="J25" s="26">
        <f>IF(Table5[[#This Row],[Activity (Bq)]]="","",Table5[[#This Row],[Activity (Bq)]]/37000000000)</f>
        <v>4.4575344508033834E-10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>
        <v>1</v>
      </c>
      <c r="B26" s="9" t="s">
        <v>535</v>
      </c>
      <c r="C26" s="10">
        <v>2.9538204504590055E-8</v>
      </c>
      <c r="D26" s="31">
        <f>IF(Table5[[#This Row],[Mass (g)]]="","",Table5[[#This Row],[Mass (g)]]*VLOOKUP(Table5[[#This Row],[Nuclide]],Doedata,4)*37000000000)</f>
        <v>249.18429320072173</v>
      </c>
      <c r="E26" s="10" t="s">
        <v>890</v>
      </c>
      <c r="F26" s="10" t="s">
        <v>891</v>
      </c>
      <c r="G26" s="10">
        <v>7</v>
      </c>
      <c r="H26" s="10" t="s">
        <v>32</v>
      </c>
      <c r="I26" s="10">
        <v>1</v>
      </c>
      <c r="J26" s="26">
        <f>IF(Table5[[#This Row],[Activity (Bq)]]="","",Table5[[#This Row],[Activity (Bq)]]/37000000000)</f>
        <v>6.7347106270465329E-9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>
        <v>1</v>
      </c>
      <c r="B27" s="9" t="s">
        <v>536</v>
      </c>
      <c r="C27" s="10">
        <v>1.0985655913248657E-8</v>
      </c>
      <c r="D27" s="31">
        <f>IF(Table5[[#This Row],[Mass (g)]]="","",Table5[[#This Row],[Mass (g)]]*VLOOKUP(Table5[[#This Row],[Nuclide]],Doedata,4)*37000000000)</f>
        <v>41866.334685390633</v>
      </c>
      <c r="E27" s="10" t="s">
        <v>890</v>
      </c>
      <c r="F27" s="10" t="s">
        <v>891</v>
      </c>
      <c r="G27" s="10">
        <v>7</v>
      </c>
      <c r="H27" s="10" t="s">
        <v>32</v>
      </c>
      <c r="I27" s="10">
        <v>1</v>
      </c>
      <c r="J27" s="26">
        <f>IF(Table5[[#This Row],[Activity (Bq)]]="","",Table5[[#This Row],[Activity (Bq)]]/37000000000)</f>
        <v>1.1315225590646118E-6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>
        <v>1</v>
      </c>
      <c r="B28" s="9" t="s">
        <v>537</v>
      </c>
      <c r="C28" s="10">
        <v>1.4994655543291034E-4</v>
      </c>
      <c r="D28" s="31">
        <f>IF(Table5[[#This Row],[Mass (g)]]="","",Table5[[#This Row],[Mass (g)]]*VLOOKUP(Table5[[#This Row],[Nuclide]],Doedata,4)*37000000000)</f>
        <v>21803.728625499494</v>
      </c>
      <c r="E28" s="10" t="s">
        <v>890</v>
      </c>
      <c r="F28" s="10" t="s">
        <v>891</v>
      </c>
      <c r="G28" s="10">
        <v>7</v>
      </c>
      <c r="H28" s="10" t="s">
        <v>32</v>
      </c>
      <c r="I28" s="10">
        <v>1</v>
      </c>
      <c r="J28" s="26">
        <f>IF(Table5[[#This Row],[Activity (Bq)]]="","",Table5[[#This Row],[Activity (Bq)]]/37000000000)</f>
        <v>5.892899628513377E-7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A29" s="9">
        <v>2</v>
      </c>
      <c r="B29" s="9" t="s">
        <v>533</v>
      </c>
      <c r="C29" s="10">
        <v>5.1541160119490185E-9</v>
      </c>
      <c r="D29" s="31">
        <f>IF(Table5[[#This Row],[Mass (g)]]="","",Table5[[#This Row],[Mass (g)]]*VLOOKUP(Table5[[#This Row],[Nuclide]],Doedata,4)*37000000000)</f>
        <v>3261.0092007601443</v>
      </c>
      <c r="E29" s="10" t="s">
        <v>890</v>
      </c>
      <c r="F29" s="10" t="s">
        <v>891</v>
      </c>
      <c r="G29" s="10">
        <v>7</v>
      </c>
      <c r="H29" s="10" t="s">
        <v>32</v>
      </c>
      <c r="I29" s="10">
        <v>1</v>
      </c>
      <c r="J29" s="26">
        <f>IF(Table5[[#This Row],[Activity (Bq)]]="","",Table5[[#This Row],[Activity (Bq)]]/37000000000)</f>
        <v>8.8135383804328221E-8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A30" s="9">
        <v>2</v>
      </c>
      <c r="B30" s="9" t="s">
        <v>534</v>
      </c>
      <c r="C30" s="10">
        <v>7.1664541009700705E-9</v>
      </c>
      <c r="D30" s="31">
        <f>IF(Table5[[#This Row],[Mass (g)]]="","",Table5[[#This Row],[Mass (g)]]*VLOOKUP(Table5[[#This Row],[Nuclide]],Doedata,4)*37000000000)</f>
        <v>16.492877467972519</v>
      </c>
      <c r="E30" s="10" t="s">
        <v>890</v>
      </c>
      <c r="F30" s="10" t="s">
        <v>891</v>
      </c>
      <c r="G30" s="10">
        <v>7</v>
      </c>
      <c r="H30" s="10" t="s">
        <v>32</v>
      </c>
      <c r="I30" s="10">
        <v>1</v>
      </c>
      <c r="J30" s="26">
        <f>IF(Table5[[#This Row],[Activity (Bq)]]="","",Table5[[#This Row],[Activity (Bq)]]/37000000000)</f>
        <v>4.4575344508033834E-10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A31" s="9">
        <v>2</v>
      </c>
      <c r="B31" s="9" t="s">
        <v>535</v>
      </c>
      <c r="C31" s="10">
        <v>2.9538204504590055E-8</v>
      </c>
      <c r="D31" s="31">
        <f>IF(Table5[[#This Row],[Mass (g)]]="","",Table5[[#This Row],[Mass (g)]]*VLOOKUP(Table5[[#This Row],[Nuclide]],Doedata,4)*37000000000)</f>
        <v>249.18429320072173</v>
      </c>
      <c r="E31" s="10" t="s">
        <v>890</v>
      </c>
      <c r="F31" s="10" t="s">
        <v>891</v>
      </c>
      <c r="G31" s="10">
        <v>7</v>
      </c>
      <c r="H31" s="10" t="s">
        <v>32</v>
      </c>
      <c r="I31" s="10">
        <v>1</v>
      </c>
      <c r="J31" s="26">
        <f>IF(Table5[[#This Row],[Activity (Bq)]]="","",Table5[[#This Row],[Activity (Bq)]]/37000000000)</f>
        <v>6.7347106270465329E-9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A32" s="9">
        <v>2</v>
      </c>
      <c r="B32" s="9" t="s">
        <v>536</v>
      </c>
      <c r="C32" s="10">
        <v>1.0985655913248657E-8</v>
      </c>
      <c r="D32" s="31">
        <f>IF(Table5[[#This Row],[Mass (g)]]="","",Table5[[#This Row],[Mass (g)]]*VLOOKUP(Table5[[#This Row],[Nuclide]],Doedata,4)*37000000000)</f>
        <v>41866.334685390633</v>
      </c>
      <c r="E32" s="10" t="s">
        <v>890</v>
      </c>
      <c r="F32" s="10" t="s">
        <v>891</v>
      </c>
      <c r="G32" s="10">
        <v>7</v>
      </c>
      <c r="H32" s="10" t="s">
        <v>32</v>
      </c>
      <c r="I32" s="10">
        <v>1</v>
      </c>
      <c r="J32" s="26">
        <f>IF(Table5[[#This Row],[Activity (Bq)]]="","",Table5[[#This Row],[Activity (Bq)]]/37000000000)</f>
        <v>1.1315225590646118E-6</v>
      </c>
      <c r="AD32" s="30" t="s">
        <v>64</v>
      </c>
      <c r="AE32" s="17"/>
      <c r="AF32" s="17"/>
      <c r="AG32" s="17" t="s">
        <v>857</v>
      </c>
      <c r="AH32" s="17"/>
    </row>
    <row r="33" spans="1:34" x14ac:dyDescent="0.25">
      <c r="A33" s="9">
        <v>2</v>
      </c>
      <c r="B33" s="9" t="s">
        <v>537</v>
      </c>
      <c r="C33" s="10">
        <v>1.4994655543291034E-4</v>
      </c>
      <c r="D33" s="31">
        <f>IF(Table5[[#This Row],[Mass (g)]]="","",Table5[[#This Row],[Mass (g)]]*VLOOKUP(Table5[[#This Row],[Nuclide]],Doedata,4)*37000000000)</f>
        <v>21803.728625499494</v>
      </c>
      <c r="E33" s="10" t="s">
        <v>890</v>
      </c>
      <c r="F33" s="10" t="s">
        <v>891</v>
      </c>
      <c r="G33" s="10">
        <v>7</v>
      </c>
      <c r="H33" s="10" t="s">
        <v>32</v>
      </c>
      <c r="I33" s="10">
        <v>1</v>
      </c>
      <c r="J33" s="26">
        <f>IF(Table5[[#This Row],[Activity (Bq)]]="","",Table5[[#This Row],[Activity (Bq)]]/37000000000)</f>
        <v>5.892899628513377E-7</v>
      </c>
      <c r="AD33" s="30" t="s">
        <v>65</v>
      </c>
      <c r="AE33" s="17"/>
      <c r="AF33" s="17"/>
      <c r="AG33" s="17" t="s">
        <v>858</v>
      </c>
      <c r="AH33" s="17"/>
    </row>
    <row r="34" spans="1:34" x14ac:dyDescent="0.25">
      <c r="A34" s="9">
        <v>3</v>
      </c>
      <c r="B34" s="9" t="s">
        <v>722</v>
      </c>
      <c r="C34" s="9">
        <v>2.0000000000000001E-4</v>
      </c>
      <c r="D34" s="31">
        <f>IF(Table5[[#This Row],[Mass (g)]]="","",Table5[[#This Row],[Mass (g)]]*VLOOKUP(Table5[[#This Row],[Nuclide]],Doedata,4)*37000000000)</f>
        <v>0.80660000000000009</v>
      </c>
      <c r="E34" s="10" t="s">
        <v>890</v>
      </c>
      <c r="F34" s="10" t="s">
        <v>891</v>
      </c>
      <c r="G34" s="10">
        <v>7</v>
      </c>
      <c r="H34" s="10" t="s">
        <v>32</v>
      </c>
      <c r="I34" s="10">
        <v>1</v>
      </c>
      <c r="J34" s="26">
        <f>IF(Table5[[#This Row],[Activity (Bq)]]="","",Table5[[#This Row],[Activity (Bq)]]/37000000000)</f>
        <v>2.1800000000000002E-11</v>
      </c>
      <c r="AD34" s="30" t="s">
        <v>66</v>
      </c>
      <c r="AE34" s="17"/>
      <c r="AF34" s="17"/>
      <c r="AG34" s="17" t="s">
        <v>859</v>
      </c>
      <c r="AH34" s="17"/>
    </row>
    <row r="35" spans="1:34" x14ac:dyDescent="0.25">
      <c r="A35" s="9">
        <v>4</v>
      </c>
      <c r="B35" s="9" t="s">
        <v>722</v>
      </c>
      <c r="C35" s="9">
        <v>2.0000000000000001E-4</v>
      </c>
      <c r="D35" s="31">
        <f>IF(Table5[[#This Row],[Mass (g)]]="","",Table5[[#This Row],[Mass (g)]]*VLOOKUP(Table5[[#This Row],[Nuclide]],Doedata,4)*37000000000)</f>
        <v>0.80660000000000009</v>
      </c>
      <c r="E35" s="10" t="s">
        <v>890</v>
      </c>
      <c r="F35" s="10" t="s">
        <v>891</v>
      </c>
      <c r="G35" s="10">
        <v>7</v>
      </c>
      <c r="H35" s="10" t="s">
        <v>32</v>
      </c>
      <c r="I35" s="10">
        <v>1</v>
      </c>
      <c r="J35" s="26">
        <f>IF(Table5[[#This Row],[Activity (Bq)]]="","",Table5[[#This Row],[Activity (Bq)]]/37000000000)</f>
        <v>2.1800000000000002E-11</v>
      </c>
      <c r="AD35" s="30" t="s">
        <v>67</v>
      </c>
      <c r="AE35" s="17"/>
      <c r="AF35" s="17"/>
      <c r="AG35" s="17" t="s">
        <v>860</v>
      </c>
      <c r="AH35" s="17"/>
    </row>
    <row r="36" spans="1:34" x14ac:dyDescent="0.25">
      <c r="A36" s="9">
        <v>5</v>
      </c>
      <c r="B36" s="9" t="s">
        <v>722</v>
      </c>
      <c r="C36" s="9">
        <v>2.0000000000000001E-4</v>
      </c>
      <c r="D36" s="31">
        <f>IF(Table5[[#This Row],[Mass (g)]]="","",Table5[[#This Row],[Mass (g)]]*VLOOKUP(Table5[[#This Row],[Nuclide]],Doedata,4)*37000000000)</f>
        <v>0.80660000000000009</v>
      </c>
      <c r="E36" s="10" t="s">
        <v>890</v>
      </c>
      <c r="F36" s="10" t="s">
        <v>891</v>
      </c>
      <c r="G36" s="10">
        <v>7</v>
      </c>
      <c r="H36" s="10" t="s">
        <v>32</v>
      </c>
      <c r="I36" s="10">
        <v>1</v>
      </c>
      <c r="J36" s="26">
        <f>IF(Table5[[#This Row],[Activity (Bq)]]="","",Table5[[#This Row],[Activity (Bq)]]/37000000000)</f>
        <v>2.1800000000000002E-11</v>
      </c>
      <c r="AD36" s="30" t="s">
        <v>68</v>
      </c>
      <c r="AE36" s="17"/>
      <c r="AF36" s="17"/>
      <c r="AG36" s="17" t="s">
        <v>861</v>
      </c>
      <c r="AH36" s="17"/>
    </row>
    <row r="37" spans="1:34" x14ac:dyDescent="0.25">
      <c r="A37" s="9">
        <v>6</v>
      </c>
      <c r="B37" s="9" t="s">
        <v>722</v>
      </c>
      <c r="C37" s="9">
        <v>2.0000000000000001E-4</v>
      </c>
      <c r="D37" s="31">
        <f>IF(Table5[[#This Row],[Mass (g)]]="","",Table5[[#This Row],[Mass (g)]]*VLOOKUP(Table5[[#This Row],[Nuclide]],Doedata,4)*37000000000)</f>
        <v>0.80660000000000009</v>
      </c>
      <c r="E37" s="10" t="s">
        <v>890</v>
      </c>
      <c r="F37" s="10" t="s">
        <v>891</v>
      </c>
      <c r="G37" s="10">
        <v>7</v>
      </c>
      <c r="H37" s="10" t="s">
        <v>32</v>
      </c>
      <c r="I37" s="10">
        <v>1</v>
      </c>
      <c r="J37" s="26">
        <f>IF(Table5[[#This Row],[Activity (Bq)]]="","",Table5[[#This Row],[Activity (Bq)]]/37000000000)</f>
        <v>2.1800000000000002E-11</v>
      </c>
      <c r="AD37" s="30" t="s">
        <v>69</v>
      </c>
      <c r="AE37" s="17"/>
      <c r="AF37" s="17"/>
      <c r="AG37" s="17" t="s">
        <v>862</v>
      </c>
      <c r="AH37" s="17"/>
    </row>
    <row r="38" spans="1:34" x14ac:dyDescent="0.25">
      <c r="A38" s="9">
        <v>7</v>
      </c>
      <c r="B38" s="9" t="s">
        <v>722</v>
      </c>
      <c r="C38" s="9">
        <v>2.0000000000000001E-4</v>
      </c>
      <c r="D38" s="31">
        <f>IF(Table5[[#This Row],[Mass (g)]]="","",Table5[[#This Row],[Mass (g)]]*VLOOKUP(Table5[[#This Row],[Nuclide]],Doedata,4)*37000000000)</f>
        <v>0.80660000000000009</v>
      </c>
      <c r="E38" s="10" t="s">
        <v>890</v>
      </c>
      <c r="F38" s="10" t="s">
        <v>891</v>
      </c>
      <c r="G38" s="10">
        <v>7</v>
      </c>
      <c r="H38" s="10" t="s">
        <v>32</v>
      </c>
      <c r="I38" s="10">
        <v>1</v>
      </c>
      <c r="J38" s="26">
        <f>IF(Table5[[#This Row],[Activity (Bq)]]="","",Table5[[#This Row],[Activity (Bq)]]/37000000000)</f>
        <v>2.1800000000000002E-11</v>
      </c>
      <c r="AD38" s="30" t="s">
        <v>70</v>
      </c>
      <c r="AE38" s="17"/>
      <c r="AF38" s="17"/>
      <c r="AG38" s="17" t="s">
        <v>863</v>
      </c>
      <c r="AH38" s="17"/>
    </row>
    <row r="39" spans="1:34" x14ac:dyDescent="0.25">
      <c r="A39" s="9">
        <v>8</v>
      </c>
      <c r="B39" s="9" t="s">
        <v>722</v>
      </c>
      <c r="C39" s="9">
        <v>2.0000000000000001E-4</v>
      </c>
      <c r="D39" s="31">
        <f>IF(Table5[[#This Row],[Mass (g)]]="","",Table5[[#This Row],[Mass (g)]]*VLOOKUP(Table5[[#This Row],[Nuclide]],Doedata,4)*37000000000)</f>
        <v>0.80660000000000009</v>
      </c>
      <c r="E39" s="10" t="s">
        <v>890</v>
      </c>
      <c r="F39" s="10" t="s">
        <v>891</v>
      </c>
      <c r="G39" s="10">
        <v>7</v>
      </c>
      <c r="H39" s="10" t="s">
        <v>32</v>
      </c>
      <c r="I39" s="10">
        <v>1</v>
      </c>
      <c r="J39" s="26">
        <f>IF(Table5[[#This Row],[Activity (Bq)]]="","",Table5[[#This Row],[Activity (Bq)]]/37000000000)</f>
        <v>2.1800000000000002E-11</v>
      </c>
      <c r="AD39" s="30" t="s">
        <v>71</v>
      </c>
      <c r="AE39" s="17"/>
      <c r="AF39" s="17"/>
      <c r="AG39" s="17" t="s">
        <v>829</v>
      </c>
      <c r="AH39" s="17"/>
    </row>
    <row r="40" spans="1:34" x14ac:dyDescent="0.25">
      <c r="C40" s="41"/>
      <c r="D40" s="31" t="str">
        <f>IF(Table5[[#This Row],[Mass (g)]]="","",Table5[[#This Row],[Mass (g)]]*VLOOKUP(Table5[[#This Row],[Nuclide]],Doedata,4)*37000000000)</f>
        <v/>
      </c>
      <c r="E40" s="10" t="s">
        <v>890</v>
      </c>
      <c r="F40" s="10" t="s">
        <v>891</v>
      </c>
      <c r="G40" s="10">
        <v>7</v>
      </c>
      <c r="H40" s="10" t="s">
        <v>32</v>
      </c>
      <c r="I40" s="10">
        <v>1</v>
      </c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1:34" x14ac:dyDescent="0.25">
      <c r="C41" s="41"/>
      <c r="D41" s="31" t="str">
        <f>IF(Table5[[#This Row],[Mass (g)]]="","",Table5[[#This Row],[Mass (g)]]*VLOOKUP(Table5[[#This Row],[Nuclide]],Doedata,4)*37000000000)</f>
        <v/>
      </c>
      <c r="E41" s="10" t="s">
        <v>890</v>
      </c>
      <c r="F41" s="10" t="s">
        <v>891</v>
      </c>
      <c r="G41" s="10">
        <v>7</v>
      </c>
      <c r="H41" s="10" t="s">
        <v>32</v>
      </c>
      <c r="I41" s="10">
        <v>1</v>
      </c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1:34" x14ac:dyDescent="0.25">
      <c r="C42" s="41"/>
      <c r="D42" s="31" t="str">
        <f>IF(Table5[[#This Row],[Mass (g)]]="","",Table5[[#This Row],[Mass (g)]]*VLOOKUP(Table5[[#This Row],[Nuclide]],Doedata,4)*37000000000)</f>
        <v/>
      </c>
      <c r="E42" s="10" t="s">
        <v>890</v>
      </c>
      <c r="F42" s="10" t="s">
        <v>891</v>
      </c>
      <c r="G42" s="10">
        <v>7</v>
      </c>
      <c r="H42" s="10" t="s">
        <v>32</v>
      </c>
      <c r="I42" s="10">
        <v>1</v>
      </c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1:34" x14ac:dyDescent="0.25">
      <c r="C43" s="41"/>
      <c r="D43" s="31" t="str">
        <f>IF(Table5[[#This Row],[Mass (g)]]="","",Table5[[#This Row],[Mass (g)]]*VLOOKUP(Table5[[#This Row],[Nuclide]],Doedata,4)*37000000000)</f>
        <v/>
      </c>
      <c r="E43" s="10" t="s">
        <v>890</v>
      </c>
      <c r="F43" s="10" t="s">
        <v>891</v>
      </c>
      <c r="G43" s="10">
        <v>7</v>
      </c>
      <c r="H43" s="10" t="s">
        <v>32</v>
      </c>
      <c r="I43" s="10">
        <v>1</v>
      </c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1:34" x14ac:dyDescent="0.25">
      <c r="C44" s="41"/>
      <c r="D44" s="31" t="str">
        <f>IF(Table5[[#This Row],[Mass (g)]]="","",Table5[[#This Row],[Mass (g)]]*VLOOKUP(Table5[[#This Row],[Nuclide]],Doedata,4)*37000000000)</f>
        <v/>
      </c>
      <c r="E44" s="10" t="s">
        <v>890</v>
      </c>
      <c r="F44" s="10" t="s">
        <v>891</v>
      </c>
      <c r="G44" s="10">
        <v>7</v>
      </c>
      <c r="H44" s="10" t="s">
        <v>32</v>
      </c>
      <c r="I44" s="10">
        <v>1</v>
      </c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1:34" x14ac:dyDescent="0.25">
      <c r="C45" s="41"/>
      <c r="D45" s="31" t="str">
        <f>IF(Table5[[#This Row],[Mass (g)]]="","",Table5[[#This Row],[Mass (g)]]*VLOOKUP(Table5[[#This Row],[Nuclide]],Doedata,4)*37000000000)</f>
        <v/>
      </c>
      <c r="E45" s="10" t="s">
        <v>890</v>
      </c>
      <c r="F45" s="10" t="s">
        <v>891</v>
      </c>
      <c r="G45" s="10">
        <v>7</v>
      </c>
      <c r="H45" s="10" t="s">
        <v>32</v>
      </c>
      <c r="I45" s="10">
        <v>1</v>
      </c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 x14ac:dyDescent="0.25">
      <c r="C46" s="41"/>
      <c r="D46" s="31" t="str">
        <f>IF(Table5[[#This Row],[Mass (g)]]="","",Table5[[#This Row],[Mass (g)]]*VLOOKUP(Table5[[#This Row],[Nuclide]],Doedata,4)*37000000000)</f>
        <v/>
      </c>
      <c r="E46" s="10" t="s">
        <v>890</v>
      </c>
      <c r="F46" s="10" t="s">
        <v>891</v>
      </c>
      <c r="G46" s="10">
        <v>7</v>
      </c>
      <c r="H46" s="10" t="s">
        <v>32</v>
      </c>
      <c r="I46" s="10">
        <v>1</v>
      </c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 x14ac:dyDescent="0.25">
      <c r="C47" s="41"/>
      <c r="D47" s="31" t="str">
        <f>IF(Table5[[#This Row],[Mass (g)]]="","",Table5[[#This Row],[Mass (g)]]*VLOOKUP(Table5[[#This Row],[Nuclide]],Doedata,4)*37000000000)</f>
        <v/>
      </c>
      <c r="E47" s="10" t="s">
        <v>890</v>
      </c>
      <c r="F47" s="10" t="s">
        <v>891</v>
      </c>
      <c r="G47" s="10">
        <v>7</v>
      </c>
      <c r="H47" s="10" t="s">
        <v>32</v>
      </c>
      <c r="I47" s="10">
        <v>1</v>
      </c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 x14ac:dyDescent="0.25">
      <c r="C48" s="41"/>
      <c r="D48" s="31" t="str">
        <f>IF(Table5[[#This Row],[Mass (g)]]="","",Table5[[#This Row],[Mass (g)]]*VLOOKUP(Table5[[#This Row],[Nuclide]],Doedata,4)*37000000000)</f>
        <v/>
      </c>
      <c r="E48" s="10" t="s">
        <v>890</v>
      </c>
      <c r="F48" s="10" t="s">
        <v>891</v>
      </c>
      <c r="G48" s="10">
        <v>7</v>
      </c>
      <c r="H48" s="10" t="s">
        <v>32</v>
      </c>
      <c r="I48" s="10">
        <v>1</v>
      </c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D49" s="31" t="str">
        <f>IF(Table5[[#This Row],[Mass (g)]]="","",Table5[[#This Row],[Mass (g)]]*VLOOKUP(Table5[[#This Row],[Nuclide]],Doedata,4)*37000000000)</f>
        <v/>
      </c>
      <c r="E49" s="10" t="s">
        <v>890</v>
      </c>
      <c r="F49" s="10" t="s">
        <v>891</v>
      </c>
      <c r="G49" s="10">
        <v>7</v>
      </c>
      <c r="H49" s="10" t="s">
        <v>32</v>
      </c>
      <c r="I49" s="10">
        <v>1</v>
      </c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D50" s="31" t="str">
        <f>IF(Table5[[#This Row],[Mass (g)]]="","",Table5[[#This Row],[Mass (g)]]*VLOOKUP(Table5[[#This Row],[Nuclide]],Doedata,4)*37000000000)</f>
        <v/>
      </c>
      <c r="E50" s="10" t="s">
        <v>890</v>
      </c>
      <c r="F50" s="10" t="s">
        <v>891</v>
      </c>
      <c r="G50" s="10">
        <v>7</v>
      </c>
      <c r="H50" s="10" t="s">
        <v>32</v>
      </c>
      <c r="I50" s="10">
        <v>1</v>
      </c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E51" s="10" t="s">
        <v>890</v>
      </c>
      <c r="F51" s="10" t="s">
        <v>891</v>
      </c>
      <c r="G51" s="10">
        <v>7</v>
      </c>
      <c r="H51" s="10" t="s">
        <v>32</v>
      </c>
      <c r="I51" s="10">
        <v>1</v>
      </c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24" sqref="C24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45" t="s">
        <v>842</v>
      </c>
      <c r="B6" s="19"/>
      <c r="C6" s="19">
        <v>0</v>
      </c>
      <c r="D6" s="19">
        <v>0</v>
      </c>
    </row>
    <row r="7" spans="1:4" x14ac:dyDescent="0.25">
      <c r="A7" s="25" t="s">
        <v>843</v>
      </c>
      <c r="B7" s="19"/>
      <c r="C7" s="19">
        <v>0</v>
      </c>
      <c r="D7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E15" sqref="E15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56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2012-04-25T20:20:03Z</dcterms:modified>
</cp:coreProperties>
</file>