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8920" yWindow="20" windowWidth="28040" windowHeight="189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3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<sst xmlns="http://schemas.openxmlformats.org/spreadsheetml/2006/main" count="3309" uniqueCount="898">
  <si>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</si>
  <si>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</si>
  <si>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</si>
  <si>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</si>
  <si>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</si>
  <si>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</si>
  <si>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</si>
  <si>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</si>
  <si>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</si>
  <si>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</si>
  <si>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</si>
  <si>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</si>
  <si>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</si>
  <si>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</si>
  <si>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</si>
  <si>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</si>
  <si>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</si>
  <si>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</si>
  <si>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</si>
  <si>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</si>
  <si>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</si>
  <si>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</si>
  <si>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</si>
  <si>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</si>
  <si>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</si>
  <si>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</si>
  <si>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</si>
  <si>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</si>
  <si>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</si>
  <si>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</si>
  <si>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</si>
  <si>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</si>
  <si>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</si>
  <si>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</si>
  <si>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</si>
  <si>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</si>
  <si>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</si>
  <si>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</si>
  <si>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</si>
  <si>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</si>
  <si>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</si>
  <si>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</si>
  <si>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</si>
  <si>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</si>
  <si>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</si>
  <si>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</si>
  <si>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</si>
  <si>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</si>
  <si>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</si>
  <si>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</si>
  <si>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</si>
  <si>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</si>
  <si>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</si>
  <si>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</si>
  <si>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</si>
  <si>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</si>
  <si>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</si>
  <si>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</si>
  <si>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</si>
  <si>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</si>
  <si>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</si>
  <si>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</si>
  <si>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</si>
  <si>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</si>
  <si>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</si>
  <si>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</si>
  <si>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</si>
  <si>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</si>
  <si>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</si>
  <si>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</si>
  <si>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</si>
  <si>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</si>
  <si>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</si>
  <si>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</si>
  <si>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</si>
  <si>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</si>
  <si>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</si>
  <si>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</si>
  <si>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</si>
  <si>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</si>
  <si>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</si>
  <si>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</si>
  <si>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</si>
  <si>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</si>
  <si>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</si>
  <si>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</si>
  <si>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</si>
  <si>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</si>
  <si>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</si>
  <si>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</si>
  <si>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</si>
  <si>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</si>
  <si>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</si>
  <si>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</si>
  <si>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</si>
  <si>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</si>
  <si>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</si>
  <si>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</si>
  <si>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</si>
  <si>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</si>
  <si>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</si>
  <si>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</si>
  <si>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</si>
  <si>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</si>
  <si>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</si>
  <si>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</si>
  <si>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</si>
  <si>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</si>
  <si>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</si>
  <si>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</si>
  <si>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</si>
  <si>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</si>
  <si>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</si>
  <si>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</si>
  <si>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</si>
  <si>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</si>
  <si>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</si>
  <si>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</si>
  <si>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</si>
  <si>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</si>
  <si>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</si>
  <si>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</si>
  <si>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</si>
  <si>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</si>
  <si>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</si>
  <si>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</si>
  <si>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</si>
  <si>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</si>
  <si>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</si>
  <si>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</si>
  <si>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</si>
  <si>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</si>
  <si>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</si>
  <si>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</si>
  <si>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</si>
  <si>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</si>
  <si>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</si>
  <si>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</si>
  <si>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</si>
  <si>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</si>
  <si>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</si>
  <si>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</si>
  <si>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</si>
  <si>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</si>
  <si>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</si>
  <si>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</si>
  <si>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</si>
  <si>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</si>
  <si>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</si>
  <si>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</si>
  <si>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</si>
  <si>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</si>
  <si>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</si>
  <si>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</si>
  <si>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</si>
  <si>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</si>
  <si>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</si>
  <si>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</si>
  <si>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</si>
  <si>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</si>
  <si>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</si>
  <si>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</si>
  <si>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</si>
  <si>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</si>
  <si>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</si>
  <si>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</si>
  <si>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</si>
  <si>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</si>
  <si>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</si>
  <si>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</si>
  <si>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</si>
  <si>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</si>
  <si>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</si>
  <si>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</si>
  <si>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</si>
  <si>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</si>
  <si>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</si>
  <si>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</si>
  <si>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</si>
  <si>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</si>
  <si>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</si>
  <si>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</si>
  <si>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</si>
  <si>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</si>
  <si>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</si>
  <si>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</si>
  <si>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</si>
  <si>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</si>
  <si>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</si>
  <si>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</si>
  <si>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</si>
  <si>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</si>
  <si>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</si>
  <si>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</si>
  <si>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</si>
  <si>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</si>
  <si>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</si>
  <si>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</si>
  <si>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</si>
  <si>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</si>
  <si>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</si>
  <si>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</si>
  <si>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</si>
  <si>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</si>
  <si>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</si>
  <si>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</si>
  <si>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</si>
  <si>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</si>
  <si>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</si>
  <si>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</si>
  <si>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</si>
  <si>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</si>
  <si>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</si>
  <si>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</si>
  <si>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</si>
  <si>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</si>
  <si>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</si>
  <si>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</si>
  <si>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</si>
  <si>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</si>
  <si>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</si>
  <si>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</si>
  <si>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</si>
  <si>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</si>
  <si>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</si>
  <si>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</si>
  <si>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</si>
  <si>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</si>
  <si>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</si>
  <si>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</si>
  <si>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</si>
  <si>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</si>
  <si>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</si>
  <si>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</si>
  <si>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</si>
  <si>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</si>
  <si>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</si>
  <si>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</si>
  <si>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</si>
  <si>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</si>
  <si>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</si>
  <si>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</si>
  <si>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</si>
  <si>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</si>
  <si>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</si>
  <si>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</si>
  <si>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</si>
  <si>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</si>
  <si>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</si>
  <si>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</si>
  <si>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</si>
  <si>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</si>
  <si>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</si>
  <si>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</si>
  <si>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</si>
  <si>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</si>
  <si>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</si>
  <si>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</si>
  <si>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</si>
  <si>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</si>
  <si>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</si>
  <si>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</si>
  <si>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</si>
  <si>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</si>
  <si>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</si>
  <si>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</si>
  <si>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</si>
  <si>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</si>
  <si>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</si>
  <si>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</si>
  <si>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</si>
  <si>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</si>
  <si>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</si>
  <si>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</si>
  <si>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</si>
  <si>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</si>
  <si>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</si>
  <si>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</si>
  <si>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</si>
  <si>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</si>
  <si>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</si>
  <si>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</si>
  <si>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</si>
  <si>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</si>
  <si>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</si>
  <si>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</si>
  <si>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</si>
  <si>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</si>
  <si>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</si>
  <si>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</si>
  <si>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</si>
  <si>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</si>
  <si>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</si>
  <si>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</si>
  <si>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</si>
  <si>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</si>
  <si>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</si>
  <si>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</si>
  <si>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</si>
  <si>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</si>
  <si>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</si>
  <si>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</si>
  <si>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</si>
  <si>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</si>
  <si>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</si>
  <si>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</si>
  <si>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</si>
  <si>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</si>
  <si>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</si>
  <si>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</si>
  <si>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</si>
  <si>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</si>
  <si>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</si>
  <si>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</si>
  <si>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</si>
  <si>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</si>
  <si>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</si>
  <si>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</si>
  <si>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</si>
  <si>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</si>
  <si>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</si>
  <si>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</si>
  <si>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</si>
  <si>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</si>
  <si>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</si>
  <si>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</si>
  <si>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</si>
  <si>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</si>
  <si>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</si>
  <si>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</si>
  <si>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</si>
  <si>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</si>
  <si>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</si>
  <si>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</si>
  <si>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</si>
  <si>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</si>
  <si>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</si>
  <si>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</si>
  <si>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</si>
  <si>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</si>
  <si>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</si>
  <si>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</si>
  <si>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</si>
  <si>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</si>
  <si>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</si>
  <si>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</si>
  <si>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</si>
  <si>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</si>
  <si>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</si>
  <si>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</si>
  <si>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</si>
  <si>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</si>
  <si>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</si>
  <si>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</si>
  <si>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</si>
  <si>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</si>
  <si>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</si>
  <si>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</si>
  <si>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</si>
  <si>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</si>
  <si>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</si>
  <si>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</si>
  <si>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</si>
  <si>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</si>
  <si>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</si>
  <si>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</si>
  <si>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</si>
  <si>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</si>
  <si>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</si>
  <si>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</si>
  <si>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</si>
  <si>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</si>
  <si>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</si>
  <si>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</si>
  <si>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</si>
  <si>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</si>
  <si>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</si>
  <si>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</si>
  <si>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</si>
  <si>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</si>
  <si>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</si>
  <si>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</si>
  <si>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</si>
  <si>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</si>
  <si>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</si>
  <si>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</si>
  <si>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</si>
  <si>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</si>
  <si>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</si>
  <si>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</si>
  <si>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</si>
  <si>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</si>
  <si>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</si>
  <si>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</si>
  <si>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</si>
  <si>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</si>
  <si>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</si>
  <si>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</si>
  <si>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</si>
  <si>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</si>
  <si>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</si>
  <si>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</si>
  <si>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</si>
  <si>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</si>
  <si>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</si>
  <si>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</si>
  <si>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</si>
  <si>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</si>
  <si>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</si>
  <si>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</si>
  <si>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</si>
  <si>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</si>
  <si>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</si>
  <si>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</si>
  <si>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</si>
  <si>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</si>
  <si>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</si>
  <si>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</si>
  <si>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</si>
  <si>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</si>
  <si>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</si>
  <si>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</si>
  <si>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</si>
  <si>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</si>
  <si>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</si>
  <si>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</si>
  <si>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</si>
  <si>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</si>
  <si>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</si>
  <si>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</si>
  <si>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</si>
  <si>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</si>
  <si>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</si>
  <si>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</si>
  <si>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</si>
  <si>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</si>
  <si>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</si>
  <si>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</si>
  <si>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</si>
  <si>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</si>
  <si>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</si>
  <si>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</si>
  <si>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</si>
  <si>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</si>
  <si>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</si>
  <si>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</si>
  <si>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</si>
  <si>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</si>
  <si>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</si>
  <si>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</si>
  <si>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</si>
  <si>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</si>
  <si>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</si>
  <si>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</si>
  <si>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</si>
  <si>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</si>
  <si>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</si>
  <si>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</si>
  <si>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</si>
  <si>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</si>
  <si>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</si>
  <si>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</si>
  <si>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</si>
  <si>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</si>
  <si>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</si>
  <si>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</si>
  <si>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</si>
  <si>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</si>
  <si>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</si>
  <si>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</si>
  <si>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</si>
  <si>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</si>
  <si>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</si>
  <si>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</si>
  <si>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</si>
  <si>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</si>
  <si>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</si>
  <si>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</si>
  <si>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</si>
  <si>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</si>
  <si>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</si>
  <si>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</si>
  <si>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</si>
  <si>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</si>
  <si>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</si>
  <si>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</si>
  <si>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</si>
  <si>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</si>
  <si>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</si>
  <si>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</si>
  <si>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</si>
  <si>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</si>
  <si>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</si>
  <si>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</si>
  <si>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</si>
  <si>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</si>
  <si>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</si>
  <si>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</si>
  <si>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</si>
  <si>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</si>
  <si>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</si>
  <si>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</si>
  <si>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</si>
  <si>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</si>
  <si>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</si>
  <si>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</si>
  <si>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</si>
  <si>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</si>
  <si>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</si>
  <si>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</si>
  <si>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</si>
  <si>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</si>
  <si>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</si>
  <si>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</si>
  <si>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</si>
  <si>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</si>
  <si>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</si>
  <si>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</si>
  <si>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</si>
  <si>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</si>
  <si>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</si>
  <si>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</si>
  <si>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</si>
  <si>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</si>
  <si>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</si>
  <si>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</si>
  <si>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</si>
  <si>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</si>
  <si>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</si>
  <si>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</si>
  <si>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</si>
  <si>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</si>
  <si>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</si>
  <si>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</si>
  <si>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</si>
  <si>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</si>
  <si>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</si>
  <si>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</si>
  <si>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</si>
  <si>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</si>
  <si>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</si>
  <si>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</si>
  <si>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</si>
  <si>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</si>
  <si>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</si>
  <si>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</si>
  <si>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</si>
  <si>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</si>
  <si>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</si>
  <si>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</si>
  <si>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</si>
  <si>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</si>
  <si>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</si>
  <si>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</si>
  <si>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</si>
  <si>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</si>
  <si>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</si>
  <si>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</si>
  <si>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</si>
  <si>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</si>
  <si>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</si>
  <si>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</si>
  <si>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</si>
  <si>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</si>
  <si>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</si>
  <si>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</si>
  <si>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</si>
  <si>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</si>
  <si>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</si>
  <si>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</si>
  <si>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</si>
  <si>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</si>
  <si>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</si>
  <si>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</si>
  <si>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</si>
  <si>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</si>
  <si>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</si>
  <si>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</si>
  <si>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</si>
  <si>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</si>
  <si>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</si>
  <si>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</si>
  <si>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</si>
  <si>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</si>
  <si>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</si>
  <si>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</si>
  <si>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</si>
  <si>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</si>
  <si>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</si>
  <si>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</si>
  <si>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</si>
  <si>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</si>
  <si>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</si>
  <si>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</si>
  <si>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</si>
  <si>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</si>
  <si>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</si>
  <si>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</si>
  <si>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</si>
  <si>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</si>
  <si>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</si>
  <si>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</si>
  <si>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</si>
  <si>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</si>
  <si>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</si>
  <si>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</si>
  <si>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</si>
  <si>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</si>
  <si>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</si>
  <si>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</si>
  <si>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</si>
  <si>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</si>
  <si>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</si>
  <si>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</si>
  <si>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</si>
  <si>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</si>
  <si>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</si>
  <si>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</si>
  <si>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</si>
  <si>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</si>
  <si>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</si>
  <si>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</si>
  <si>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</si>
  <si>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</si>
  <si>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</si>
  <si>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</si>
  <si>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</si>
  <si>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</si>
  <si>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</si>
  <si>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</si>
  <si>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</si>
  <si>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</si>
  <si>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</si>
  <si>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</si>
  <si>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</si>
  <si>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</si>
  <si>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</si>
  <si>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</si>
  <si>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</si>
  <si>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</si>
  <si>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</si>
  <si>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</si>
  <si>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</si>
  <si>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</si>
  <si>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</si>
  <si>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</si>
  <si>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</si>
  <si>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</si>
  <si>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</si>
  <si>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</si>
  <si>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</si>
  <si>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</si>
  <si>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</si>
  <si>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</si>
  <si>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</si>
  <si>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</si>
  <si>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</si>
  <si>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</si>
  <si>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</si>
  <si>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</si>
  <si>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</si>
  <si>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</si>
  <si>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</si>
  <si>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</si>
  <si>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</si>
  <si>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</si>
  <si>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</si>
  <si>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</si>
  <si>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</si>
  <si>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</si>
  <si>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</si>
  <si>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</si>
  <si>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</si>
  <si>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</si>
  <si>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</si>
  <si>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</si>
  <si>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</si>
  <si>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</si>
  <si>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</si>
  <si>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</si>
  <si>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</si>
  <si>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</si>
  <si>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</si>
  <si>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</si>
  <si>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</si>
  <si>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</si>
  <si>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</si>
  <si>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</si>
  <si>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</si>
  <si>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</si>
  <si>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</si>
  <si>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</si>
  <si>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</si>
  <si>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</si>
  <si>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</si>
  <si>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</si>
  <si>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</si>
  <si>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</si>
  <si>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</si>
  <si>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</si>
  <si>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</si>
  <si>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</si>
  <si>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</si>
  <si>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</si>
  <si>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</si>
  <si>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</si>
  <si>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</si>
  <si>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</si>
  <si>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</si>
  <si>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</si>
  <si>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</si>
  <si>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</si>
  <si>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</si>
  <si>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</si>
  <si>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</si>
  <si>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</si>
  <si>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</si>
  <si>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</si>
  <si>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</si>
  <si>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</si>
  <si>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</si>
  <si>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</si>
  <si>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</si>
  <si>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</si>
  <si>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</si>
  <si>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</si>
  <si>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</si>
  <si>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</si>
  <si>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</si>
  <si>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</si>
  <si>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</si>
  <si>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</si>
  <si>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</si>
  <si>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</si>
  <si>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</si>
  <si>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</si>
  <si>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</si>
  <si>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</si>
  <si>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</si>
  <si>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</si>
  <si>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</si>
  <si>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</si>
  <si>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</si>
  <si>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</si>
  <si>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</si>
  <si>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</si>
  <si>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</si>
  <si>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</si>
  <si>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</si>
  <si>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</si>
  <si>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</si>
  <si>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</si>
  <si>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</si>
  <si>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</si>
  <si>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</si>
  <si>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</si>
  <si>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</si>
  <si>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</si>
  <si>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</si>
  <si>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</si>
  <si>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</si>
  <si>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</si>
  <si>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</si>
  <si>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</si>
  <si>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</si>
  <si>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</si>
  <si>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</si>
  <si>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</si>
  <si>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</si>
  <si>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</si>
  <si>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</si>
  <si>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</si>
  <si>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</si>
  <si>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</si>
  <si>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</si>
  <si>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</si>
  <si>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</si>
  <si>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</si>
  <si>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</si>
  <si>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</si>
  <si>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</si>
  <si>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</si>
  <si>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</si>
  <si>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</si>
  <si>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</si>
  <si>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</si>
  <si>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</si>
  <si>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</si>
  <si>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</si>
  <si>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</si>
  <si>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</si>
  <si>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</si>
  <si>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</si>
  <si>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</si>
  <si>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</si>
  <si>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</si>
  <si>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</si>
  <si>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</si>
  <si>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</si>
  <si>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</si>
  <si>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</si>
  <si>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</si>
  <si>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</si>
  <si>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</si>
  <si>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</si>
  <si>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</si>
  <si>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</si>
  <si>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</si>
  <si>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</si>
  <si>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</si>
  <si>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</si>
  <si>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</si>
  <si>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</si>
  <si>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</si>
  <si>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</si>
  <si>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</si>
  <si>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</si>
  <si>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</si>
  <si>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</si>
  <si>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</si>
  <si>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</si>
  <si>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</si>
  <si>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</si>
  <si>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</si>
  <si>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</si>
  <si>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</si>
  <si>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</si>
  <si>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</si>
  <si>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</si>
  <si>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</si>
  <si>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</si>
  <si>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</si>
  <si>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</si>
  <si>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</si>
  <si>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</si>
  <si>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</si>
  <si>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</si>
  <si>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</si>
  <si>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</si>
  <si>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</si>
  <si>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</si>
  <si>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</si>
  <si>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</si>
  <si>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</si>
  <si>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</si>
  <si>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</si>
  <si>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</si>
  <si>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</si>
  <si>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</si>
  <si>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</si>
  <si>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</si>
  <si>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</si>
  <si>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</si>
  <si>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</si>
  <si>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</si>
  <si>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</si>
  <si>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</si>
  <si>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</si>
  <si>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</si>
  <si>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</si>
  <si>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</si>
  <si>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</si>
  <si>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</si>
  <si>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</si>
  <si>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</si>
  <si>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</si>
  <si>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</si>
  <si>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</si>
  <si>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</si>
  <si>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</si>
  <si>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</si>
  <si>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</si>
  <si>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</si>
  <si>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</si>
  <si>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</si>
  <si>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</si>
  <si>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</si>
  <si>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</si>
  <si>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</si>
  <si>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</si>
  <si>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</si>
  <si>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</si>
  <si>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</si>
  <si>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Station 6</t>
  </si>
  <si>
    <t>Switzerland</t>
  </si>
  <si>
    <t>Lausanne</t>
  </si>
  <si>
    <t xml:space="preserve">CH-1015 </t>
  </si>
  <si>
    <t>malgorzata.stylo@epfl.ch</t>
  </si>
  <si>
    <t xml:space="preserve"> 4-1</t>
  </si>
  <si>
    <t>N/A</t>
  </si>
  <si>
    <t>oxide</t>
  </si>
  <si>
    <t>+41216936398</t>
  </si>
  <si>
    <t xml:space="preserve">  </t>
  </si>
  <si>
    <t>sum Activity (Bq)</t>
  </si>
  <si>
    <t>21.06.2013</t>
  </si>
  <si>
    <t>26/6/2013</t>
  </si>
  <si>
    <t>29/6/2013</t>
  </si>
  <si>
    <t>Ce 1643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</si>
</sst>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11" fontId="0" fillId="0" borderId="0" xfId="0" applyNumberFormat="1" applyAlignment="1" applyProtection="1">
      <alignment horizontal="center"/>
      <protection locked="0"/>
    </xf>
  </cellXfs>
  <cellStyles count="11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E20" sqref="E20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897</v>
      </c>
      <c r="C5" s="9" t="s">
        <v>875</v>
      </c>
    </row>
    <row r="6" spans="1:4">
      <c r="A6" s="17" t="s">
        <v>11</v>
      </c>
      <c r="B6" s="11" t="s">
        <v>883</v>
      </c>
    </row>
    <row r="7" spans="1:4">
      <c r="A7" s="17" t="s">
        <v>879</v>
      </c>
      <c r="B7" s="11" t="s">
        <v>887</v>
      </c>
    </row>
    <row r="8" spans="1:4">
      <c r="A8" s="17" t="s">
        <v>13</v>
      </c>
      <c r="B8" s="11" t="s">
        <v>885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886</v>
      </c>
      <c r="D10" s="40"/>
    </row>
    <row r="11" spans="1:4">
      <c r="A11" s="17" t="s">
        <v>809</v>
      </c>
      <c r="B11" s="11" t="s">
        <v>884</v>
      </c>
    </row>
    <row r="12" spans="1:4">
      <c r="A12" s="17" t="s">
        <v>26</v>
      </c>
      <c r="B12" s="41" t="s">
        <v>891</v>
      </c>
    </row>
    <row r="13" spans="1:4">
      <c r="A13" s="17" t="s">
        <v>839</v>
      </c>
      <c r="B13" s="9">
        <v>3682</v>
      </c>
    </row>
    <row r="14" spans="1:4">
      <c r="A14" s="17" t="s">
        <v>16</v>
      </c>
      <c r="B14" s="28" t="s">
        <v>894</v>
      </c>
    </row>
    <row r="15" spans="1:4">
      <c r="A15" s="17" t="s">
        <v>41</v>
      </c>
      <c r="B15" s="12" t="s">
        <v>888</v>
      </c>
      <c r="C15" s="9" t="s">
        <v>854</v>
      </c>
      <c r="D15" s="39"/>
    </row>
    <row r="16" spans="1:4">
      <c r="A16" s="17" t="s">
        <v>40</v>
      </c>
      <c r="B16" s="13" t="s">
        <v>895</v>
      </c>
      <c r="C16" s="9" t="s">
        <v>854</v>
      </c>
    </row>
    <row r="17" spans="1:34">
      <c r="A17" s="17" t="s">
        <v>811</v>
      </c>
      <c r="B17" s="13" t="s">
        <v>896</v>
      </c>
      <c r="C17" s="9" t="s">
        <v>853</v>
      </c>
    </row>
    <row r="18" spans="1:34">
      <c r="A18" s="17" t="s">
        <v>42</v>
      </c>
      <c r="B18" s="11" t="s">
        <v>889</v>
      </c>
      <c r="C18" s="9" t="s">
        <v>43</v>
      </c>
      <c r="E18" s="10" t="s">
        <v>893</v>
      </c>
    </row>
    <row r="19" spans="1:34">
      <c r="A19" s="17" t="s">
        <v>807</v>
      </c>
      <c r="B19" s="11">
        <v>1</v>
      </c>
      <c r="C19" s="9" t="s">
        <v>43</v>
      </c>
      <c r="E19" s="42">
        <f>SUM(D24:D36)</f>
        <v>1623.7467019999992</v>
      </c>
    </row>
    <row r="20" spans="1:34">
      <c r="A20" s="17" t="s">
        <v>808</v>
      </c>
      <c r="B20" s="38">
        <v>3</v>
      </c>
      <c r="F20" s="10" t="s">
        <v>892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0.01</v>
      </c>
      <c r="D24" s="30">
        <f>IF(Table5[[#This Row],[Mass (g)]]="","",Table5[[#This Row],[Mass (g)]]*VLOOKUP(Table5[[#This Row],[Nuclide]],Doedata,4)*37000000000)</f>
        <v>124.32</v>
      </c>
      <c r="E24" s="10" t="s">
        <v>820</v>
      </c>
      <c r="F24" s="10" t="s">
        <v>890</v>
      </c>
      <c r="G24" s="10">
        <v>30</v>
      </c>
      <c r="H24" s="10" t="s">
        <v>836</v>
      </c>
      <c r="I24" s="10" t="s">
        <v>889</v>
      </c>
      <c r="J24" s="25">
        <f>IF(Table5[[#This Row],[Activity (Bq)]]="","",Table5[[#This Row],[Activity (Bq)]]/37000000000)</f>
        <v>3.36E-9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0.01</v>
      </c>
      <c r="D25" s="30">
        <f>IF(Table5[[#This Row],[Mass (g)]]="","",Table5[[#This Row],[Mass (g)]]*VLOOKUP(Table5[[#This Row],[Nuclide]],Doedata,4)*37000000000)</f>
        <v>124.32</v>
      </c>
      <c r="E25" s="10" t="s">
        <v>820</v>
      </c>
      <c r="F25" s="10" t="s">
        <v>890</v>
      </c>
      <c r="G25" s="10">
        <v>30</v>
      </c>
      <c r="H25" s="10" t="s">
        <v>836</v>
      </c>
      <c r="I25" s="10" t="s">
        <v>889</v>
      </c>
      <c r="J25" s="25">
        <f>IF(Table5[[#This Row],[Activity (Bq)]]="","",Table5[[#This Row],[Activity (Bq)]]/37000000000)</f>
        <v>3.36E-9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0.01</v>
      </c>
      <c r="D26" s="30">
        <f>IF(Table5[[#This Row],[Mass (g)]]="","",Table5[[#This Row],[Mass (g)]]*VLOOKUP(Table5[[#This Row],[Nuclide]],Doedata,4)*37000000000)</f>
        <v>124.32</v>
      </c>
      <c r="E26" s="10" t="s">
        <v>820</v>
      </c>
      <c r="F26" s="10" t="s">
        <v>890</v>
      </c>
      <c r="G26" s="10">
        <v>30</v>
      </c>
      <c r="H26" s="10" t="s">
        <v>836</v>
      </c>
      <c r="I26" s="10" t="s">
        <v>889</v>
      </c>
      <c r="J26" s="25">
        <f>IF(Table5[[#This Row],[Activity (Bq)]]="","",Table5[[#This Row],[Activity (Bq)]]/37000000000)</f>
        <v>3.36E-9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0.01</v>
      </c>
      <c r="D27" s="30">
        <f>IF(Table5[[#This Row],[Mass (g)]]="","",Table5[[#This Row],[Mass (g)]]*VLOOKUP(Table5[[#This Row],[Nuclide]],Doedata,4)*37000000000)</f>
        <v>124.32</v>
      </c>
      <c r="E27" s="10" t="s">
        <v>820</v>
      </c>
      <c r="F27" s="10" t="s">
        <v>890</v>
      </c>
      <c r="G27" s="10">
        <v>30</v>
      </c>
      <c r="H27" s="10" t="s">
        <v>836</v>
      </c>
      <c r="I27" s="10" t="s">
        <v>889</v>
      </c>
      <c r="J27" s="25">
        <f>IF(Table5[[#This Row],[Activity (Bq)]]="","",Table5[[#This Row],[Activity (Bq)]]/37000000000)</f>
        <v>3.36E-9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0.01</v>
      </c>
      <c r="D28" s="30">
        <f>IF(Table5[[#This Row],[Mass (g)]]="","",Table5[[#This Row],[Mass (g)]]*VLOOKUP(Table5[[#This Row],[Nuclide]],Doedata,4)*37000000000)</f>
        <v>124.32</v>
      </c>
      <c r="E28" s="10" t="s">
        <v>820</v>
      </c>
      <c r="F28" s="10" t="s">
        <v>890</v>
      </c>
      <c r="G28" s="10">
        <v>30</v>
      </c>
      <c r="H28" s="10" t="s">
        <v>836</v>
      </c>
      <c r="I28" s="10" t="s">
        <v>889</v>
      </c>
      <c r="J28" s="25">
        <f>IF(Table5[[#This Row],[Activity (Bq)]]="","",Table5[[#This Row],[Activity (Bq)]]/37000000000)</f>
        <v>3.36E-9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0.01</v>
      </c>
      <c r="D29" s="30">
        <f>IF(Table5[[#This Row],[Mass (g)]]="","",Table5[[#This Row],[Mass (g)]]*VLOOKUP(Table5[[#This Row],[Nuclide]],Doedata,4)*37000000000)</f>
        <v>124.32</v>
      </c>
      <c r="E29" s="10" t="s">
        <v>820</v>
      </c>
      <c r="F29" s="10" t="s">
        <v>890</v>
      </c>
      <c r="G29" s="10">
        <v>30</v>
      </c>
      <c r="H29" s="10" t="s">
        <v>836</v>
      </c>
      <c r="I29" s="10" t="s">
        <v>889</v>
      </c>
      <c r="J29" s="25">
        <f>IF(Table5[[#This Row],[Activity (Bq)]]="","",Table5[[#This Row],[Activity (Bq)]]/37000000000)</f>
        <v>3.36E-9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0.01</v>
      </c>
      <c r="D30" s="30">
        <f>IF(Table5[[#This Row],[Mass (g)]]="","",Table5[[#This Row],[Mass (g)]]*VLOOKUP(Table5[[#This Row],[Nuclide]],Doedata,4)*37000000000)</f>
        <v>124.32</v>
      </c>
      <c r="E30" s="10" t="s">
        <v>820</v>
      </c>
      <c r="F30" s="10" t="s">
        <v>890</v>
      </c>
      <c r="G30" s="10">
        <v>30</v>
      </c>
      <c r="H30" s="10" t="s">
        <v>836</v>
      </c>
      <c r="I30" s="10" t="s">
        <v>889</v>
      </c>
      <c r="J30" s="25">
        <f>IF(Table5[[#This Row],[Activity (Bq)]]="","",Table5[[#This Row],[Activity (Bq)]]/37000000000)</f>
        <v>3.36E-9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0.01</v>
      </c>
      <c r="D31" s="30">
        <f>IF(Table5[[#This Row],[Mass (g)]]="","",Table5[[#This Row],[Mass (g)]]*VLOOKUP(Table5[[#This Row],[Nuclide]],Doedata,4)*37000000000)</f>
        <v>124.32</v>
      </c>
      <c r="E31" s="10" t="s">
        <v>820</v>
      </c>
      <c r="F31" s="10" t="s">
        <v>890</v>
      </c>
      <c r="G31" s="10">
        <v>30</v>
      </c>
      <c r="H31" s="10" t="s">
        <v>836</v>
      </c>
      <c r="I31" s="10" t="s">
        <v>889</v>
      </c>
      <c r="J31" s="25">
        <f>IF(Table5[[#This Row],[Activity (Bq)]]="","",Table5[[#This Row],[Activity (Bq)]]/37000000000)</f>
        <v>3.36E-9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849</v>
      </c>
      <c r="C32" s="18">
        <v>5.0000000000000001E-3</v>
      </c>
      <c r="D32" s="30">
        <f>IF(Table5[[#This Row],[Mass (g)]]="","",Table5[[#This Row],[Mass (g)]]*VLOOKUP(Table5[[#This Row],[Nuclide]],Doedata,4)*37000000000)</f>
        <v>125.83734039999999</v>
      </c>
      <c r="E32" s="10" t="s">
        <v>820</v>
      </c>
      <c r="F32" s="10" t="s">
        <v>890</v>
      </c>
      <c r="G32" s="10">
        <v>30</v>
      </c>
      <c r="H32" s="10" t="s">
        <v>836</v>
      </c>
      <c r="I32" s="10" t="s">
        <v>889</v>
      </c>
      <c r="J32" s="25">
        <f>IF(Table5[[#This Row],[Activity (Bq)]]="","",Table5[[#This Row],[Activity (Bq)]]/37000000000)</f>
        <v>3.4010091999999998E-9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849</v>
      </c>
      <c r="C33" s="18">
        <v>5.0000000000000001E-3</v>
      </c>
      <c r="D33" s="30">
        <f>IF(Table5[[#This Row],[Mass (g)]]="","",Table5[[#This Row],[Mass (g)]]*VLOOKUP(Table5[[#This Row],[Nuclide]],Doedata,4)*37000000000)</f>
        <v>125.83734039999999</v>
      </c>
      <c r="E33" s="10" t="s">
        <v>820</v>
      </c>
      <c r="F33" s="10" t="s">
        <v>890</v>
      </c>
      <c r="G33" s="10">
        <v>30</v>
      </c>
      <c r="H33" s="10" t="s">
        <v>836</v>
      </c>
      <c r="I33" s="10" t="s">
        <v>889</v>
      </c>
      <c r="J33" s="25">
        <f>IF(Table5[[#This Row],[Activity (Bq)]]="","",Table5[[#This Row],[Activity (Bq)]]/37000000000)</f>
        <v>3.4010091999999998E-9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v>11</v>
      </c>
      <c r="B34" s="9" t="s">
        <v>849</v>
      </c>
      <c r="C34" s="18">
        <v>5.0000000000000001E-3</v>
      </c>
      <c r="D34" s="30">
        <f>IF(Table5[[#This Row],[Mass (g)]]="","",Table5[[#This Row],[Mass (g)]]*VLOOKUP(Table5[[#This Row],[Nuclide]],Doedata,4)*37000000000)</f>
        <v>125.83734039999999</v>
      </c>
      <c r="E34" s="10" t="s">
        <v>820</v>
      </c>
      <c r="F34" s="10" t="s">
        <v>890</v>
      </c>
      <c r="G34" s="10">
        <v>30</v>
      </c>
      <c r="H34" s="10" t="s">
        <v>836</v>
      </c>
      <c r="I34" s="10" t="s">
        <v>889</v>
      </c>
      <c r="J34" s="25">
        <f>IF(Table5[[#This Row],[Activity (Bq)]]="","",Table5[[#This Row],[Activity (Bq)]]/37000000000)</f>
        <v>3.4010091999999998E-9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>
        <v>12</v>
      </c>
      <c r="B35" s="9" t="s">
        <v>849</v>
      </c>
      <c r="C35" s="18">
        <v>5.0000000000000001E-3</v>
      </c>
      <c r="D35" s="30">
        <f>IF(Table5[[#This Row],[Mass (g)]]="","",Table5[[#This Row],[Mass (g)]]*VLOOKUP(Table5[[#This Row],[Nuclide]],Doedata,4)*37000000000)</f>
        <v>125.83734039999999</v>
      </c>
      <c r="E35" s="10" t="s">
        <v>820</v>
      </c>
      <c r="F35" s="10" t="s">
        <v>890</v>
      </c>
      <c r="G35" s="10">
        <v>30</v>
      </c>
      <c r="H35" s="10" t="s">
        <v>836</v>
      </c>
      <c r="I35" s="10" t="s">
        <v>889</v>
      </c>
      <c r="J35" s="25">
        <f>IF(Table5[[#This Row],[Activity (Bq)]]="","",Table5[[#This Row],[Activity (Bq)]]/37000000000)</f>
        <v>3.4010091999999998E-9</v>
      </c>
      <c r="AD35" s="29" t="s">
        <v>67</v>
      </c>
      <c r="AE35" s="17"/>
      <c r="AF35" s="17"/>
      <c r="AG35" s="17" t="s">
        <v>860</v>
      </c>
      <c r="AH35" s="17"/>
    </row>
    <row r="36" spans="1:34">
      <c r="A36" s="9">
        <v>13</v>
      </c>
      <c r="B36" s="9" t="s">
        <v>849</v>
      </c>
      <c r="C36" s="18">
        <v>5.0000000000000001E-3</v>
      </c>
      <c r="D36" s="30">
        <f>IF(Table5[[#This Row],[Mass (g)]]="","",Table5[[#This Row],[Mass (g)]]*VLOOKUP(Table5[[#This Row],[Nuclide]],Doedata,4)*37000000000)</f>
        <v>125.83734039999999</v>
      </c>
      <c r="E36" s="10" t="s">
        <v>820</v>
      </c>
      <c r="F36" s="10" t="s">
        <v>890</v>
      </c>
      <c r="G36" s="10">
        <v>30</v>
      </c>
      <c r="H36" s="10" t="s">
        <v>836</v>
      </c>
      <c r="I36" s="10" t="s">
        <v>889</v>
      </c>
      <c r="J36" s="25">
        <f>IF(Table5[[#This Row],[Activity (Bq)]]="","",Table5[[#This Row],[Activity (Bq)]]/37000000000)</f>
        <v>3.4010091999999998E-9</v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D6" sqref="D6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2013-06-21T13:59:03Z</dcterms:modified>
</cp:coreProperties>
</file>