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330" windowHeight="8265" activeTab="1"/>
  </bookViews>
  <sheets>
    <sheet name="Nuclide Totals" sheetId="6" r:id="rId1"/>
    <sheet name="Notice Data (Enter Data Here)" sheetId="1" r:id="rId2"/>
    <sheet name="Sheet1" sheetId="7" r:id="rId3"/>
    <sheet name="Example Data" sheetId="4" r:id="rId4"/>
    <sheet name="DOE-STD-1027-92 Data" sheetId="5" r:id="rId5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1">'Notice Data (Enter Data Here)'!$A$1:$I$31</definedName>
  </definedNames>
  <calcPr calcId="125725"/>
  <pivotCaches>
    <pivotCache cacheId="1" r:id="rId6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<sst xmlns="http://schemas.openxmlformats.org/spreadsheetml/2006/main" count="3754" uniqueCount="928">
  <si>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</si>
  <si>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</si>
  <si>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</si>
  <si>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</si>
  <si>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</si>
  <si>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</si>
  <si>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</si>
  <si>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</si>
  <si>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</si>
  <si>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</si>
  <si>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</si>
  <si>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</si>
  <si>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</si>
  <si>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</si>
  <si>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</si>
  <si>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</si>
  <si>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</si>
  <si>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</si>
  <si>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</si>
  <si>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</si>
  <si>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</si>
  <si>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</si>
  <si>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</si>
  <si>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</si>
  <si>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</si>
  <si>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</si>
  <si>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</si>
  <si>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</si>
  <si>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</si>
  <si>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</si>
  <si>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</si>
  <si>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</si>
  <si>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</si>
  <si>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</si>
  <si>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</si>
  <si>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</si>
  <si>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</si>
  <si>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</si>
  <si>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</si>
  <si>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</si>
  <si>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</si>
  <si>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</si>
  <si>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</si>
  <si>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</si>
  <si>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</si>
  <si>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</si>
  <si>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</si>
  <si>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</si>
  <si>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</si>
  <si>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</si>
  <si>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</si>
  <si>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</si>
  <si>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</si>
  <si>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</si>
  <si>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</si>
  <si>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</si>
  <si>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</si>
  <si>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</si>
  <si>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</si>
  <si>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</si>
  <si>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</si>
  <si>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</si>
  <si>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</si>
  <si>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</si>
  <si>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</si>
  <si>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</si>
  <si>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</si>
  <si>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</si>
  <si>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</si>
  <si>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</si>
  <si>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</si>
  <si>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</si>
  <si>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</si>
  <si>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</si>
  <si>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</si>
  <si>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</si>
  <si>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</si>
  <si>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</si>
  <si>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</si>
  <si>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</si>
  <si>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</si>
  <si>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</si>
  <si>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</si>
  <si>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</si>
  <si>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</si>
  <si>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</si>
  <si>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</si>
  <si>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</si>
  <si>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</si>
  <si>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</si>
  <si>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</si>
  <si>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</si>
  <si>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</si>
  <si>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</si>
  <si>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</si>
  <si>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</si>
  <si>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</si>
  <si>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</si>
  <si>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</si>
  <si>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</si>
  <si>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</si>
  <si>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</si>
  <si>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</si>
  <si>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</si>
  <si>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</si>
  <si>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</si>
  <si>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</si>
  <si>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</si>
  <si>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</si>
  <si>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</si>
  <si>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</si>
  <si>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</si>
  <si>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</si>
  <si>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</si>
  <si>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</si>
  <si>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</si>
  <si>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</si>
  <si>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</si>
  <si>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</si>
  <si>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</si>
  <si>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</si>
  <si>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</si>
  <si>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</si>
  <si>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</si>
  <si>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</si>
  <si>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</si>
  <si>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</si>
  <si>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</si>
  <si>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</si>
  <si>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</si>
  <si>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</si>
  <si>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</si>
  <si>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</si>
  <si>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</si>
  <si>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</si>
  <si>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</si>
  <si>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</si>
  <si>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</si>
  <si>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</si>
  <si>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</si>
  <si>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</si>
  <si>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</si>
  <si>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</si>
  <si>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</si>
  <si>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</si>
  <si>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</si>
  <si>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</si>
  <si>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</si>
  <si>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</si>
  <si>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</si>
  <si>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</si>
  <si>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</si>
  <si>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</si>
  <si>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</si>
  <si>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</si>
  <si>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</si>
  <si>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</si>
  <si>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</si>
  <si>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</si>
  <si>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</si>
  <si>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</si>
  <si>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</si>
  <si>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</si>
  <si>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</si>
  <si>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</si>
  <si>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</si>
  <si>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</si>
  <si>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</si>
  <si>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</si>
  <si>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</si>
  <si>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</si>
  <si>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</si>
  <si>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</si>
  <si>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</si>
  <si>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</si>
  <si>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</si>
  <si>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</si>
  <si>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</si>
  <si>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</si>
  <si>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</si>
  <si>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</si>
  <si>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</si>
  <si>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</si>
  <si>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</si>
  <si>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</si>
  <si>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</si>
  <si>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</si>
  <si>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</si>
  <si>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</si>
  <si>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</si>
  <si>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</si>
  <si>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</si>
  <si>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</si>
  <si>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</si>
  <si>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</si>
  <si>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</si>
  <si>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</si>
  <si>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</si>
  <si>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</si>
  <si>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</si>
  <si>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</si>
  <si>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</si>
  <si>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</si>
  <si>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</si>
  <si>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</si>
  <si>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</si>
  <si>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</si>
  <si>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</si>
  <si>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</si>
  <si>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</si>
  <si>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</si>
  <si>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</si>
  <si>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</si>
  <si>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</si>
  <si>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</si>
  <si>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</si>
  <si>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</si>
  <si>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</si>
  <si>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</si>
  <si>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</si>
  <si>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</si>
  <si>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</si>
  <si>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</si>
  <si>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</si>
  <si>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</si>
  <si>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</si>
  <si>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</si>
  <si>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</si>
  <si>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</si>
  <si>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</si>
  <si>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</si>
  <si>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</si>
  <si>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</si>
  <si>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</si>
  <si>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</si>
  <si>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</si>
  <si>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</si>
  <si>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</si>
  <si>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</si>
  <si>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</si>
  <si>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</si>
  <si>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</si>
  <si>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</si>
  <si>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</si>
  <si>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</si>
  <si>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</si>
  <si>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</si>
  <si>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</si>
  <si>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</si>
  <si>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</si>
  <si>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</si>
  <si>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</si>
  <si>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</si>
  <si>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</si>
  <si>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</si>
  <si>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</si>
  <si>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</si>
  <si>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</si>
  <si>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</si>
  <si>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</si>
  <si>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</si>
  <si>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</si>
  <si>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</si>
  <si>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</si>
  <si>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</si>
  <si>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</si>
  <si>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</si>
  <si>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</si>
  <si>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</si>
  <si>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</si>
  <si>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</si>
  <si>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</si>
  <si>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</si>
  <si>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</si>
  <si>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</si>
  <si>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</si>
  <si>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</si>
  <si>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</si>
  <si>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</si>
  <si>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</si>
  <si>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</si>
  <si>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</si>
  <si>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</si>
  <si>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</si>
  <si>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</si>
  <si>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</si>
  <si>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</si>
  <si>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</si>
  <si>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</si>
  <si>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</si>
  <si>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</si>
  <si>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</si>
  <si>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</si>
  <si>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</si>
  <si>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</si>
  <si>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</si>
  <si>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</si>
  <si>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</si>
  <si>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</si>
  <si>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</si>
  <si>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</si>
  <si>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</si>
  <si>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</si>
  <si>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</si>
  <si>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</si>
  <si>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</si>
  <si>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</si>
  <si>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</si>
  <si>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</si>
  <si>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</si>
  <si>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</si>
  <si>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</si>
  <si>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</si>
  <si>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</si>
  <si>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</si>
  <si>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</si>
  <si>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</si>
  <si>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</si>
  <si>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</si>
  <si>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</si>
  <si>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</si>
  <si>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</si>
  <si>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</si>
  <si>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</si>
  <si>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</si>
  <si>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</si>
  <si>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</si>
  <si>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</si>
  <si>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</si>
  <si>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</si>
  <si>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</si>
  <si>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</si>
  <si>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</si>
  <si>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</si>
  <si>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</si>
  <si>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</si>
  <si>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</si>
  <si>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</si>
  <si>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</si>
  <si>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</si>
  <si>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</si>
  <si>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</si>
  <si>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</si>
  <si>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</si>
  <si>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</si>
  <si>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</si>
  <si>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</si>
  <si>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</si>
  <si>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</si>
  <si>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</si>
  <si>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</si>
  <si>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</si>
  <si>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</si>
  <si>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</si>
  <si>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</si>
  <si>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</si>
  <si>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</si>
  <si>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</si>
  <si>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</si>
  <si>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</si>
  <si>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</si>
  <si>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</si>
  <si>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</si>
  <si>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</si>
  <si>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</si>
  <si>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</si>
  <si>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</si>
  <si>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</si>
  <si>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</si>
  <si>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</si>
  <si>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</si>
  <si>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</si>
  <si>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</si>
  <si>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</si>
  <si>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</si>
  <si>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</si>
  <si>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</si>
  <si>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</si>
  <si>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</si>
  <si>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</si>
  <si>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</si>
  <si>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</si>
  <si>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</si>
  <si>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</si>
  <si>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</si>
  <si>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</si>
  <si>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</si>
  <si>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</si>
  <si>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</si>
  <si>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</si>
  <si>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</si>
  <si>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</si>
  <si>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</si>
  <si>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</si>
  <si>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</si>
  <si>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</si>
  <si>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</si>
  <si>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</si>
  <si>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</si>
  <si>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</si>
  <si>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</si>
  <si>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</si>
  <si>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</si>
  <si>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</si>
  <si>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</si>
  <si>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</si>
  <si>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</si>
  <si>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</si>
  <si>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</si>
  <si>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</si>
  <si>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</si>
  <si>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</si>
  <si>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</si>
  <si>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</si>
  <si>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</si>
  <si>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</si>
  <si>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</si>
  <si>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</si>
  <si>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</si>
  <si>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</si>
  <si>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</si>
  <si>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</si>
  <si>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</si>
  <si>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</si>
  <si>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</si>
  <si>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</si>
  <si>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</si>
  <si>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</si>
  <si>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</si>
  <si>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</si>
  <si>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</si>
  <si>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</si>
  <si>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</si>
  <si>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</si>
  <si>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</si>
  <si>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</si>
  <si>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</si>
  <si>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</si>
  <si>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</si>
  <si>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</si>
  <si>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</si>
  <si>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</si>
  <si>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</si>
  <si>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</si>
  <si>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</si>
  <si>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</si>
  <si>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</si>
  <si>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</si>
  <si>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</si>
  <si>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</si>
  <si>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</si>
  <si>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</si>
  <si>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</si>
  <si>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</si>
  <si>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</si>
  <si>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</si>
  <si>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</si>
  <si>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</si>
  <si>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</si>
  <si>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</si>
  <si>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</si>
  <si>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</si>
  <si>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</si>
  <si>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</si>
  <si>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</si>
  <si>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</si>
  <si>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</si>
  <si>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</si>
  <si>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</si>
  <si>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</si>
  <si>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</si>
  <si>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</si>
  <si>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</si>
  <si>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</si>
  <si>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</si>
  <si>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</si>
  <si>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</si>
  <si>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</si>
  <si>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</si>
  <si>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</si>
  <si>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</si>
  <si>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</si>
  <si>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</si>
  <si>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</si>
  <si>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</si>
  <si>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</si>
  <si>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</si>
  <si>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</si>
  <si>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</si>
  <si>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</si>
  <si>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</si>
  <si>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</si>
  <si>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</si>
  <si>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</si>
  <si>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</si>
  <si>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</si>
  <si>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</si>
  <si>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</si>
  <si>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</si>
  <si>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</si>
  <si>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</si>
  <si>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</si>
  <si>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</si>
  <si>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</si>
  <si>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</si>
  <si>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</si>
  <si>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</si>
  <si>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</si>
  <si>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</si>
  <si>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</si>
  <si>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</si>
  <si>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</si>
  <si>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</si>
  <si>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</si>
  <si>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</si>
  <si>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</si>
  <si>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</si>
  <si>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</si>
  <si>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</si>
  <si>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</si>
  <si>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</si>
  <si>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</si>
  <si>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</si>
  <si>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</si>
  <si>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</si>
  <si>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</si>
  <si>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</si>
  <si>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</si>
  <si>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</si>
  <si>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</si>
  <si>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</si>
  <si>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</si>
  <si>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</si>
  <si>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</si>
  <si>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</si>
  <si>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</si>
  <si>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</si>
  <si>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</si>
  <si>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</si>
  <si>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</si>
  <si>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</si>
  <si>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</si>
  <si>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</si>
  <si>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</si>
  <si>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</si>
  <si>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</si>
  <si>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</si>
  <si>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</si>
  <si>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</si>
  <si>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</si>
  <si>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</si>
  <si>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</si>
  <si>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</si>
  <si>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</si>
  <si>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</si>
  <si>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</si>
  <si>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</si>
  <si>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</si>
  <si>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</si>
  <si>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</si>
  <si>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</si>
  <si>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</si>
  <si>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</si>
  <si>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</si>
  <si>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</si>
  <si>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</si>
  <si>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</si>
  <si>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</si>
  <si>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</si>
  <si>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</si>
  <si>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</si>
  <si>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</si>
  <si>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</si>
  <si>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</si>
  <si>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</si>
  <si>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</si>
  <si>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</si>
  <si>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</si>
  <si>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</si>
  <si>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</si>
  <si>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</si>
  <si>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</si>
  <si>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</si>
  <si>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</si>
  <si>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</si>
  <si>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</si>
  <si>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</si>
  <si>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</si>
  <si>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</si>
  <si>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</si>
  <si>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</si>
  <si>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</si>
  <si>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</si>
  <si>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</si>
  <si>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</si>
  <si>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</si>
  <si>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</si>
  <si>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</si>
  <si>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</si>
  <si>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</si>
  <si>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</si>
  <si>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</si>
  <si>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</si>
  <si>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</si>
  <si>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</si>
  <si>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</si>
  <si>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</si>
  <si>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</si>
  <si>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</si>
  <si>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</si>
  <si>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</si>
  <si>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</si>
  <si>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</si>
  <si>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</si>
  <si>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</si>
  <si>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</si>
  <si>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</si>
  <si>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</si>
  <si>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</si>
  <si>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</si>
  <si>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</si>
  <si>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</si>
  <si>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</si>
  <si>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</si>
  <si>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</si>
  <si>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</si>
  <si>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</si>
  <si>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</si>
  <si>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</si>
  <si>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</si>
  <si>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</si>
  <si>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</si>
  <si>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</si>
  <si>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</si>
  <si>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</si>
  <si>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</si>
  <si>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</si>
  <si>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</si>
  <si>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</si>
  <si>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</si>
  <si>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</si>
  <si>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</si>
  <si>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</si>
  <si>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</si>
  <si>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</si>
  <si>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</si>
  <si>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</si>
  <si>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</si>
  <si>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</si>
  <si>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</si>
  <si>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</si>
  <si>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</si>
  <si>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</si>
  <si>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</si>
  <si>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</si>
  <si>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</si>
  <si>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</si>
  <si>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</si>
  <si>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</si>
  <si>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</si>
  <si>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</si>
  <si>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</si>
  <si>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</si>
  <si>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</si>
  <si>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</si>
  <si>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</si>
  <si>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</si>
  <si>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</si>
  <si>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</si>
  <si>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</si>
  <si>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</si>
  <si>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</si>
  <si>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</si>
  <si>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</si>
  <si>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</si>
  <si>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</si>
  <si>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</si>
  <si>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</si>
  <si>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</si>
  <si>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</si>
  <si>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</si>
  <si>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</si>
  <si>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</si>
  <si>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</si>
  <si>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</si>
  <si>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</si>
  <si>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</si>
  <si>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</si>
  <si>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</si>
  <si>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</si>
  <si>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</si>
  <si>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</si>
  <si>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</si>
  <si>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</si>
  <si>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</si>
  <si>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</si>
  <si>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</si>
  <si>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</si>
  <si>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</si>
  <si>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</si>
  <si>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</si>
  <si>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</si>
  <si>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</si>
  <si>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</si>
  <si>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</si>
  <si>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</si>
  <si>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</si>
  <si>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</si>
  <si>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</si>
  <si>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</si>
  <si>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</si>
  <si>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</si>
  <si>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</si>
  <si>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</si>
  <si>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</si>
  <si>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</si>
  <si>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</si>
  <si>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</si>
  <si>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</si>
  <si>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</si>
  <si>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</si>
  <si>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</si>
  <si>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</si>
  <si>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</si>
  <si>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</si>
  <si>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</si>
  <si>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</si>
  <si>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</si>
  <si>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</si>
  <si>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</si>
  <si>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</si>
  <si>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</si>
  <si>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</si>
  <si>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</si>
  <si>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</si>
  <si>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</si>
  <si>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</si>
  <si>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</si>
  <si>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</si>
  <si>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</si>
  <si>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</si>
  <si>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</si>
  <si>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</si>
  <si>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</si>
  <si>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</si>
  <si>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</si>
  <si>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</si>
  <si>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</si>
  <si>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</si>
  <si>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</si>
  <si>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</si>
  <si>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</si>
  <si>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</si>
  <si>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</si>
  <si>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</si>
  <si>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</si>
  <si>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</si>
  <si>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</si>
  <si>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</si>
  <si>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</si>
  <si>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</si>
  <si>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</si>
  <si>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</si>
  <si>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</si>
  <si>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</si>
  <si>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</si>
  <si>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</si>
  <si>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</si>
  <si>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</si>
  <si>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</si>
  <si>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</si>
  <si>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</si>
  <si>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</si>
  <si>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</si>
  <si>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</si>
  <si>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</si>
  <si>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</si>
  <si>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</si>
  <si>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</si>
  <si>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</si>
  <si>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</si>
  <si>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</si>
  <si>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</si>
  <si>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</si>
  <si>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</si>
  <si>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</si>
  <si>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</si>
  <si>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</si>
  <si>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</si>
  <si>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</si>
  <si>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</si>
  <si>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</si>
  <si>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</si>
  <si>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</si>
  <si>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</si>
  <si>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</si>
  <si>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</si>
  <si>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</si>
  <si>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</si>
  <si>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</si>
  <si>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</si>
  <si>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</si>
  <si>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</si>
  <si>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</si>
  <si>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</si>
  <si>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</si>
  <si>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</si>
  <si>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</si>
  <si>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</si>
  <si>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</si>
  <si>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</si>
  <si>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</si>
  <si>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</si>
  <si>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</si>
  <si>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</si>
  <si>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</si>
  <si>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</si>
  <si>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</si>
  <si>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</si>
  <si>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</si>
  <si>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</si>
  <si>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</si>
  <si>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</si>
  <si>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</si>
  <si>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</si>
  <si>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</si>
  <si>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</si>
  <si>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</si>
  <si>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</si>
  <si>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</si>
  <si>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</si>
  <si>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</si>
  <si>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</si>
  <si>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</si>
  <si>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</si>
  <si>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</si>
  <si>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</si>
  <si>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</si>
  <si>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</si>
  <si>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</si>
  <si>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</si>
  <si>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</si>
  <si>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</si>
  <si>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</si>
  <si>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</si>
  <si>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</si>
  <si>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</si>
  <si>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</si>
  <si>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</si>
  <si>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</si>
  <si>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</si>
  <si>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</si>
  <si>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</si>
  <si>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</si>
  <si>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</si>
  <si>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</si>
  <si>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</si>
  <si>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</si>
  <si>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</si>
  <si>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</si>
  <si>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</si>
  <si>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</si>
  <si>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</si>
  <si>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</si>
  <si>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</si>
  <si>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</si>
  <si>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</si>
  <si>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</si>
  <si>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</si>
  <si>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</si>
  <si>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</si>
  <si>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</si>
  <si>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</si>
  <si>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</si>
  <si>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</si>
  <si>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</si>
  <si>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</si>
  <si>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</si>
  <si>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</si>
  <si>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</si>
  <si>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Fan</t>
  </si>
  <si>
    <t>Dimin</t>
  </si>
  <si>
    <t>OHSU</t>
  </si>
  <si>
    <t>fand@ebs.ogi.edu</t>
  </si>
  <si>
    <t>OR</t>
  </si>
  <si>
    <t>US</t>
  </si>
  <si>
    <t>503-748-1651</t>
  </si>
  <si>
    <t>ATTENTION RADIATION SAFETY OFFICE</t>
  </si>
  <si>
    <t>Oregon National Primate Research Center, 505 NW 185th Ave</t>
  </si>
  <si>
    <t>Beaverton</t>
  </si>
  <si>
    <t>DF9</t>
  </si>
  <si>
    <t>DF10</t>
  </si>
  <si>
    <t>Fan3732</t>
  </si>
  <si>
    <t>DF30</t>
  </si>
  <si>
    <t>DF31</t>
  </si>
  <si>
    <t>DF32</t>
  </si>
  <si>
    <t>DF33</t>
  </si>
  <si>
    <t>DF34</t>
  </si>
  <si>
    <t>DF35</t>
  </si>
  <si>
    <t>DF36</t>
  </si>
  <si>
    <t>DF37</t>
  </si>
  <si>
    <t>DF38</t>
  </si>
  <si>
    <t>DF39</t>
  </si>
  <si>
    <t>DF40</t>
  </si>
  <si>
    <t>DF41</t>
  </si>
  <si>
    <t>DF42</t>
  </si>
  <si>
    <t>DF43</t>
  </si>
  <si>
    <t>DF44</t>
  </si>
  <si>
    <t>DF45</t>
  </si>
  <si>
    <t>DF46</t>
  </si>
  <si>
    <t>DF47</t>
  </si>
  <si>
    <t>DF48</t>
  </si>
  <si>
    <t>DF49</t>
  </si>
  <si>
    <t>DF50</t>
  </si>
  <si>
    <t>DF51</t>
  </si>
  <si>
    <t>DF52</t>
  </si>
  <si>
    <t>DF53</t>
  </si>
  <si>
    <t>DF54</t>
  </si>
  <si>
    <t>DF55</t>
  </si>
  <si>
    <t>DF56</t>
  </si>
  <si>
    <t>DF57</t>
  </si>
  <si>
    <t>DF58</t>
  </si>
  <si>
    <t>DF59</t>
  </si>
  <si>
    <t>DF60</t>
  </si>
  <si>
    <t>3a or 1b</t>
  </si>
  <si>
    <t>05/21/12</t>
  </si>
  <si>
    <t>BL4-1&amp;11-2</t>
  </si>
  <si>
    <t>06/29/12-0702/12 &amp; 07/03/12-07/06/12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</si>
</sst>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udoudiudiu" refreshedDate="41002.47013796296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Tc-9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E-4" maxValue="1E-4"/>
    </cacheField>
    <cacheField name="Activity (Bq)" numFmtId="11">
      <sharedItems containsMixedTypes="1" containsNumber="1" minValue="62900.000000000007" maxValue="62900.00000000000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7000000000000002E-6" maxValue="1.7000000000000002E-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DF11"/>
    <x v="0"/>
    <n v="1E-4"/>
    <n v="62900.000000000007"/>
    <s v="Slurry/Paste"/>
    <s v="Oxide"/>
    <n v="7"/>
    <s v="3a"/>
    <m/>
    <n v="1.7000000000000002E-6"/>
  </r>
  <r>
    <s v="DF12"/>
    <x v="0"/>
    <n v="1E-4"/>
    <n v="62900.000000000007"/>
    <s v="Slurry/Paste"/>
    <s v="Oxide"/>
    <n v="7"/>
    <s v="3a"/>
    <m/>
    <n v="1.7000000000000002E-6"/>
  </r>
  <r>
    <s v="DF13"/>
    <x v="0"/>
    <n v="1E-4"/>
    <n v="62900.000000000007"/>
    <s v="Slurry/Paste"/>
    <s v="Other"/>
    <n v="7"/>
    <s v="3a"/>
    <m/>
    <n v="1.7000000000000002E-6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3"/>
        <item m="1" x="7"/>
        <item m="1" x="18"/>
        <item m="1" x="21"/>
        <item m="1" x="8"/>
        <item m="1" x="10"/>
        <item m="1" x="11"/>
        <item m="1" x="6"/>
        <item x="0"/>
        <item m="1" x="12"/>
        <item m="1" x="3"/>
        <item m="1" x="14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17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B3" sqref="B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698</v>
      </c>
      <c r="B5" s="19">
        <v>3.0000000000000003E-4</v>
      </c>
      <c r="C5" s="19">
        <v>188700.00000000003</v>
      </c>
      <c r="D5" s="19">
        <v>5.1000000000000003E-6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3.0000000000000003E-4</v>
      </c>
      <c r="C7" s="19">
        <v>188700.00000000003</v>
      </c>
      <c r="D7" s="19">
        <v>5.1000000000000003E-6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50" activePane="bottomLeft" state="frozenSplit"/>
      <selection activeCell="C5" sqref="C5"/>
      <selection pane="bottomLeft" activeCell="C52" sqref="C52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887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889</v>
      </c>
    </row>
    <row r="9" spans="1:3">
      <c r="A9" s="17" t="s">
        <v>14</v>
      </c>
      <c r="B9" s="11" t="s">
        <v>884</v>
      </c>
    </row>
    <row r="10" spans="1:3">
      <c r="A10" s="17" t="s">
        <v>15</v>
      </c>
      <c r="B10" s="11">
        <v>97006</v>
      </c>
    </row>
    <row r="11" spans="1:3">
      <c r="A11" s="17" t="s">
        <v>809</v>
      </c>
      <c r="B11" s="11" t="s">
        <v>885</v>
      </c>
    </row>
    <row r="12" spans="1:3">
      <c r="A12" s="17" t="s">
        <v>26</v>
      </c>
      <c r="B12" s="22" t="s">
        <v>886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39" t="s">
        <v>925</v>
      </c>
    </row>
    <row r="15" spans="1:3">
      <c r="A15" s="17" t="s">
        <v>41</v>
      </c>
      <c r="B15" s="12" t="s">
        <v>926</v>
      </c>
      <c r="C15" s="9" t="s">
        <v>854</v>
      </c>
    </row>
    <row r="16" spans="1:3">
      <c r="A16" s="17" t="s">
        <v>40</v>
      </c>
      <c r="B16" s="13" t="s">
        <v>927</v>
      </c>
      <c r="C16" s="9" t="s">
        <v>854</v>
      </c>
    </row>
    <row r="17" spans="1:34">
      <c r="A17" s="17" t="s">
        <v>811</v>
      </c>
      <c r="B17" s="12"/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8" t="s">
        <v>924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893</v>
      </c>
      <c r="B24" s="9" t="s">
        <v>698</v>
      </c>
      <c r="C24" s="18">
        <v>1E-4</v>
      </c>
      <c r="D24" s="30">
        <f>IF(Table5[[#This Row],[Mass (g)]]="","",Table5[[#This Row],[Mass (g)]]*VLOOKUP(Table5[[#This Row],[Nuclide]],Doedata,4)*37000000000)</f>
        <v>62900.000000000007</v>
      </c>
      <c r="E24" s="10" t="s">
        <v>820</v>
      </c>
      <c r="F24" s="10" t="s">
        <v>31</v>
      </c>
      <c r="G24" s="10">
        <v>30</v>
      </c>
      <c r="H24" s="10" t="s">
        <v>829</v>
      </c>
      <c r="I24" s="10"/>
      <c r="J24" s="26">
        <f>IF(Table5[[#This Row],[Activity (Bq)]]="","",Table5[[#This Row],[Activity (Bq)]]/37000000000)</f>
        <v>1.7000000000000002E-6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894</v>
      </c>
      <c r="B25" s="9" t="s">
        <v>698</v>
      </c>
      <c r="C25" s="18">
        <v>1E-4</v>
      </c>
      <c r="D25" s="30">
        <f>IF(Table5[[#This Row],[Mass (g)]]="","",Table5[[#This Row],[Mass (g)]]*VLOOKUP(Table5[[#This Row],[Nuclide]],Doedata,4)*37000000000)</f>
        <v>62900.000000000007</v>
      </c>
      <c r="E25" s="10" t="s">
        <v>820</v>
      </c>
      <c r="F25" s="10" t="s">
        <v>821</v>
      </c>
      <c r="G25" s="10">
        <v>30</v>
      </c>
      <c r="H25" s="10" t="s">
        <v>829</v>
      </c>
      <c r="I25" s="10"/>
      <c r="J25" s="26">
        <f>IF(Table5[[#This Row],[Activity (Bq)]]="","",Table5[[#This Row],[Activity (Bq)]]/37000000000)</f>
        <v>1.7000000000000002E-6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895</v>
      </c>
      <c r="B26" s="9" t="s">
        <v>698</v>
      </c>
      <c r="C26" s="18">
        <v>1E-4</v>
      </c>
      <c r="D26" s="30">
        <f>IF(Table5[[#This Row],[Mass (g)]]="","",Table5[[#This Row],[Mass (g)]]*VLOOKUP(Table5[[#This Row],[Nuclide]],Doedata,4)*37000000000)</f>
        <v>62900.000000000007</v>
      </c>
      <c r="E26" s="10" t="s">
        <v>820</v>
      </c>
      <c r="F26" s="10" t="s">
        <v>821</v>
      </c>
      <c r="G26" s="10">
        <v>30</v>
      </c>
      <c r="H26" s="10" t="s">
        <v>829</v>
      </c>
      <c r="I26" s="10"/>
      <c r="J26" s="26">
        <f>IF(Table5[[#This Row],[Activity (Bq)]]="","",Table5[[#This Row],[Activity (Bq)]]/37000000000)</f>
        <v>1.7000000000000002E-6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896</v>
      </c>
      <c r="B27" s="9" t="s">
        <v>698</v>
      </c>
      <c r="C27" s="18">
        <v>1E-4</v>
      </c>
      <c r="D27" s="30">
        <f>IF(Table5[[#This Row],[Mass (g)]]="","",Table5[[#This Row],[Mass (g)]]*VLOOKUP(Table5[[#This Row],[Nuclide]],Doedata,4)*37000000000)</f>
        <v>62900.000000000007</v>
      </c>
      <c r="E27" s="10" t="s">
        <v>820</v>
      </c>
      <c r="F27" s="10" t="s">
        <v>821</v>
      </c>
      <c r="G27" s="10">
        <v>30</v>
      </c>
      <c r="I27" s="10"/>
      <c r="J27" s="26">
        <f>IF(Table5[[#This Row],[Activity (Bq)]]="","",Table5[[#This Row],[Activity (Bq)]]/37000000000)</f>
        <v>1.7000000000000002E-6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897</v>
      </c>
      <c r="B28" s="9" t="s">
        <v>698</v>
      </c>
      <c r="C28" s="18">
        <v>1E-4</v>
      </c>
      <c r="D28" s="30">
        <f>IF(Table5[[#This Row],[Mass (g)]]="","",Table5[[#This Row],[Mass (g)]]*VLOOKUP(Table5[[#This Row],[Nuclide]],Doedata,4)*37000000000)</f>
        <v>62900.000000000007</v>
      </c>
      <c r="E28" s="10" t="s">
        <v>820</v>
      </c>
      <c r="F28" s="10" t="s">
        <v>821</v>
      </c>
      <c r="G28" s="10">
        <v>30</v>
      </c>
      <c r="I28" s="10"/>
      <c r="J28" s="26">
        <f>IF(Table5[[#This Row],[Activity (Bq)]]="","",Table5[[#This Row],[Activity (Bq)]]/37000000000)</f>
        <v>1.7000000000000002E-6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898</v>
      </c>
      <c r="B29" s="9" t="s">
        <v>698</v>
      </c>
      <c r="C29" s="18">
        <v>1E-4</v>
      </c>
      <c r="D29" s="30">
        <f>IF(Table5[[#This Row],[Mass (g)]]="","",Table5[[#This Row],[Mass (g)]]*VLOOKUP(Table5[[#This Row],[Nuclide]],Doedata,4)*37000000000)</f>
        <v>62900.000000000007</v>
      </c>
      <c r="E29" s="10" t="s">
        <v>820</v>
      </c>
      <c r="F29" s="10" t="s">
        <v>821</v>
      </c>
      <c r="G29" s="10">
        <v>30</v>
      </c>
      <c r="I29" s="10"/>
      <c r="J29" s="26">
        <f>IF(Table5[[#This Row],[Activity (Bq)]]="","",Table5[[#This Row],[Activity (Bq)]]/37000000000)</f>
        <v>1.7000000000000002E-6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899</v>
      </c>
      <c r="B30" s="9" t="s">
        <v>698</v>
      </c>
      <c r="C30" s="18">
        <v>1E-4</v>
      </c>
      <c r="D30" s="30">
        <f>IF(Table5[[#This Row],[Mass (g)]]="","",Table5[[#This Row],[Mass (g)]]*VLOOKUP(Table5[[#This Row],[Nuclide]],Doedata,4)*37000000000)</f>
        <v>62900.000000000007</v>
      </c>
      <c r="E30" s="10" t="s">
        <v>820</v>
      </c>
      <c r="F30" s="10" t="s">
        <v>821</v>
      </c>
      <c r="G30" s="10">
        <v>30</v>
      </c>
      <c r="I30" s="10"/>
      <c r="J30" s="26">
        <f>IF(Table5[[#This Row],[Activity (Bq)]]="","",Table5[[#This Row],[Activity (Bq)]]/37000000000)</f>
        <v>1.7000000000000002E-6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 t="s">
        <v>900</v>
      </c>
      <c r="B31" s="9" t="s">
        <v>698</v>
      </c>
      <c r="C31" s="18">
        <v>1E-4</v>
      </c>
      <c r="D31" s="30">
        <f>IF(Table5[[#This Row],[Mass (g)]]="","",Table5[[#This Row],[Mass (g)]]*VLOOKUP(Table5[[#This Row],[Nuclide]],Doedata,4)*37000000000)</f>
        <v>62900.000000000007</v>
      </c>
      <c r="E31" s="10" t="s">
        <v>820</v>
      </c>
      <c r="F31" s="10" t="s">
        <v>821</v>
      </c>
      <c r="G31" s="10">
        <v>30</v>
      </c>
      <c r="I31" s="10"/>
      <c r="J31" s="26">
        <f>IF(Table5[[#This Row],[Activity (Bq)]]="","",Table5[[#This Row],[Activity (Bq)]]/37000000000)</f>
        <v>1.7000000000000002E-6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901</v>
      </c>
      <c r="B32" s="9" t="s">
        <v>698</v>
      </c>
      <c r="C32" s="18">
        <v>1E-4</v>
      </c>
      <c r="D32" s="30">
        <f>IF(Table5[[#This Row],[Mass (g)]]="","",Table5[[#This Row],[Mass (g)]]*VLOOKUP(Table5[[#This Row],[Nuclide]],Doedata,4)*37000000000)</f>
        <v>62900.000000000007</v>
      </c>
      <c r="E32" s="10" t="s">
        <v>820</v>
      </c>
      <c r="F32" s="10" t="s">
        <v>821</v>
      </c>
      <c r="G32" s="10">
        <v>30</v>
      </c>
      <c r="I32" s="10"/>
      <c r="J32" s="26">
        <f>IF(Table5[[#This Row],[Activity (Bq)]]="","",Table5[[#This Row],[Activity (Bq)]]/37000000000)</f>
        <v>1.7000000000000002E-6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 t="s">
        <v>902</v>
      </c>
      <c r="B33" s="9" t="s">
        <v>698</v>
      </c>
      <c r="C33" s="18">
        <v>1E-4</v>
      </c>
      <c r="D33" s="30">
        <f>IF(Table5[[#This Row],[Mass (g)]]="","",Table5[[#This Row],[Mass (g)]]*VLOOKUP(Table5[[#This Row],[Nuclide]],Doedata,4)*37000000000)</f>
        <v>62900.000000000007</v>
      </c>
      <c r="E33" s="10" t="s">
        <v>820</v>
      </c>
      <c r="F33" s="10" t="s">
        <v>821</v>
      </c>
      <c r="G33" s="10">
        <v>30</v>
      </c>
      <c r="I33" s="10"/>
      <c r="J33" s="26">
        <f>IF(Table5[[#This Row],[Activity (Bq)]]="","",Table5[[#This Row],[Activity (Bq)]]/37000000000)</f>
        <v>1.7000000000000002E-6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 t="s">
        <v>903</v>
      </c>
      <c r="B34" s="9" t="s">
        <v>698</v>
      </c>
      <c r="C34" s="18">
        <v>1E-4</v>
      </c>
      <c r="D34" s="30">
        <f>IF(Table5[[#This Row],[Mass (g)]]="","",Table5[[#This Row],[Mass (g)]]*VLOOKUP(Table5[[#This Row],[Nuclide]],Doedata,4)*37000000000)</f>
        <v>62900.000000000007</v>
      </c>
      <c r="E34" s="10" t="s">
        <v>820</v>
      </c>
      <c r="F34" s="10" t="s">
        <v>821</v>
      </c>
      <c r="G34" s="10">
        <v>30</v>
      </c>
      <c r="I34" s="10"/>
      <c r="J34" s="26">
        <f>IF(Table5[[#This Row],[Activity (Bq)]]="","",Table5[[#This Row],[Activity (Bq)]]/37000000000)</f>
        <v>1.7000000000000002E-6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 t="s">
        <v>904</v>
      </c>
      <c r="B35" s="9" t="s">
        <v>698</v>
      </c>
      <c r="C35" s="18">
        <v>1E-4</v>
      </c>
      <c r="D35" s="30">
        <f>IF(Table5[[#This Row],[Mass (g)]]="","",Table5[[#This Row],[Mass (g)]]*VLOOKUP(Table5[[#This Row],[Nuclide]],Doedata,4)*37000000000)</f>
        <v>62900.000000000007</v>
      </c>
      <c r="E35" s="10" t="s">
        <v>820</v>
      </c>
      <c r="F35" s="10" t="s">
        <v>821</v>
      </c>
      <c r="G35" s="10">
        <v>30</v>
      </c>
      <c r="I35" s="10"/>
      <c r="J35" s="26">
        <f>IF(Table5[[#This Row],[Activity (Bq)]]="","",Table5[[#This Row],[Activity (Bq)]]/37000000000)</f>
        <v>1.7000000000000002E-6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 t="s">
        <v>905</v>
      </c>
      <c r="B36" s="9" t="s">
        <v>698</v>
      </c>
      <c r="C36" s="18">
        <v>1E-4</v>
      </c>
      <c r="D36" s="30">
        <f>IF(Table5[[#This Row],[Mass (g)]]="","",Table5[[#This Row],[Mass (g)]]*VLOOKUP(Table5[[#This Row],[Nuclide]],Doedata,4)*37000000000)</f>
        <v>62900.000000000007</v>
      </c>
      <c r="E36" s="10" t="s">
        <v>820</v>
      </c>
      <c r="F36" s="10" t="s">
        <v>821</v>
      </c>
      <c r="G36" s="10">
        <v>30</v>
      </c>
      <c r="I36" s="10"/>
      <c r="J36" s="26">
        <f>IF(Table5[[#This Row],[Activity (Bq)]]="","",Table5[[#This Row],[Activity (Bq)]]/37000000000)</f>
        <v>1.7000000000000002E-6</v>
      </c>
      <c r="AD36" s="29" t="s">
        <v>68</v>
      </c>
      <c r="AE36" s="17"/>
      <c r="AF36" s="17"/>
      <c r="AG36" s="17" t="s">
        <v>861</v>
      </c>
      <c r="AH36" s="17"/>
    </row>
    <row r="37" spans="1:34">
      <c r="A37" s="9" t="s">
        <v>906</v>
      </c>
      <c r="B37" s="9" t="s">
        <v>698</v>
      </c>
      <c r="C37" s="18">
        <v>1E-4</v>
      </c>
      <c r="D37" s="30">
        <f>IF(Table5[[#This Row],[Mass (g)]]="","",Table5[[#This Row],[Mass (g)]]*VLOOKUP(Table5[[#This Row],[Nuclide]],Doedata,4)*37000000000)</f>
        <v>62900.000000000007</v>
      </c>
      <c r="E37" s="10" t="s">
        <v>820</v>
      </c>
      <c r="F37" s="10" t="s">
        <v>821</v>
      </c>
      <c r="G37" s="10">
        <v>30</v>
      </c>
      <c r="I37" s="10"/>
      <c r="J37" s="26">
        <f>IF(Table5[[#This Row],[Activity (Bq)]]="","",Table5[[#This Row],[Activity (Bq)]]/37000000000)</f>
        <v>1.7000000000000002E-6</v>
      </c>
      <c r="AD37" s="29" t="s">
        <v>69</v>
      </c>
      <c r="AE37" s="17"/>
      <c r="AF37" s="17"/>
      <c r="AG37" s="17" t="s">
        <v>862</v>
      </c>
      <c r="AH37" s="17"/>
    </row>
    <row r="38" spans="1:34">
      <c r="A38" s="9" t="s">
        <v>907</v>
      </c>
      <c r="B38" s="9" t="s">
        <v>698</v>
      </c>
      <c r="C38" s="18">
        <v>1E-4</v>
      </c>
      <c r="D38" s="30">
        <f>IF(Table5[[#This Row],[Mass (g)]]="","",Table5[[#This Row],[Mass (g)]]*VLOOKUP(Table5[[#This Row],[Nuclide]],Doedata,4)*37000000000)</f>
        <v>62900.000000000007</v>
      </c>
      <c r="E38" s="10" t="s">
        <v>820</v>
      </c>
      <c r="F38" s="10" t="s">
        <v>821</v>
      </c>
      <c r="G38" s="10">
        <v>30</v>
      </c>
      <c r="I38" s="10"/>
      <c r="J38" s="26">
        <f>IF(Table5[[#This Row],[Activity (Bq)]]="","",Table5[[#This Row],[Activity (Bq)]]/37000000000)</f>
        <v>1.7000000000000002E-6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 t="s">
        <v>908</v>
      </c>
      <c r="B39" s="9" t="s">
        <v>698</v>
      </c>
      <c r="C39" s="18">
        <v>1E-4</v>
      </c>
      <c r="D39" s="30">
        <f>IF(Table5[[#This Row],[Mass (g)]]="","",Table5[[#This Row],[Mass (g)]]*VLOOKUP(Table5[[#This Row],[Nuclide]],Doedata,4)*37000000000)</f>
        <v>62900.000000000007</v>
      </c>
      <c r="E39" s="10" t="s">
        <v>820</v>
      </c>
      <c r="F39" s="10" t="s">
        <v>821</v>
      </c>
      <c r="G39" s="10">
        <v>30</v>
      </c>
      <c r="I39" s="10"/>
      <c r="J39" s="26">
        <f>IF(Table5[[#This Row],[Activity (Bq)]]="","",Table5[[#This Row],[Activity (Bq)]]/37000000000)</f>
        <v>1.7000000000000002E-6</v>
      </c>
      <c r="AD39" s="29" t="s">
        <v>71</v>
      </c>
      <c r="AE39" s="17"/>
      <c r="AF39" s="17"/>
      <c r="AG39" s="17" t="s">
        <v>829</v>
      </c>
      <c r="AH39" s="17"/>
    </row>
    <row r="40" spans="1:34">
      <c r="A40" s="9" t="s">
        <v>909</v>
      </c>
      <c r="B40" s="9" t="s">
        <v>698</v>
      </c>
      <c r="C40" s="18">
        <v>1E-4</v>
      </c>
      <c r="D40" s="30">
        <f>IF(Table5[[#This Row],[Mass (g)]]="","",Table5[[#This Row],[Mass (g)]]*VLOOKUP(Table5[[#This Row],[Nuclide]],Doedata,4)*37000000000)</f>
        <v>62900.000000000007</v>
      </c>
      <c r="E40" s="10" t="s">
        <v>820</v>
      </c>
      <c r="F40" s="10" t="s">
        <v>821</v>
      </c>
      <c r="G40" s="10">
        <v>30</v>
      </c>
      <c r="I40" s="10"/>
      <c r="J40" s="26">
        <f>IF(Table5[[#This Row],[Activity (Bq)]]="","",Table5[[#This Row],[Activity (Bq)]]/37000000000)</f>
        <v>1.7000000000000002E-6</v>
      </c>
      <c r="AD40" s="29" t="s">
        <v>72</v>
      </c>
      <c r="AE40" s="17"/>
      <c r="AF40" s="17"/>
      <c r="AG40" s="17" t="s">
        <v>830</v>
      </c>
      <c r="AH40" s="17"/>
    </row>
    <row r="41" spans="1:34">
      <c r="A41" s="9" t="s">
        <v>910</v>
      </c>
      <c r="B41" s="9" t="s">
        <v>698</v>
      </c>
      <c r="C41" s="18">
        <v>1E-4</v>
      </c>
      <c r="D41" s="30">
        <f>IF(Table5[[#This Row],[Mass (g)]]="","",Table5[[#This Row],[Mass (g)]]*VLOOKUP(Table5[[#This Row],[Nuclide]],Doedata,4)*37000000000)</f>
        <v>62900.000000000007</v>
      </c>
      <c r="E41" s="10" t="s">
        <v>820</v>
      </c>
      <c r="F41" s="10" t="s">
        <v>821</v>
      </c>
      <c r="G41" s="10">
        <v>30</v>
      </c>
      <c r="I41" s="10"/>
      <c r="J41" s="26">
        <f>IF(Table5[[#This Row],[Activity (Bq)]]="","",Table5[[#This Row],[Activity (Bq)]]/37000000000)</f>
        <v>1.7000000000000002E-6</v>
      </c>
      <c r="AD41" s="29" t="s">
        <v>51</v>
      </c>
      <c r="AE41" s="17"/>
      <c r="AF41" s="17"/>
      <c r="AG41" s="17" t="s">
        <v>831</v>
      </c>
      <c r="AH41" s="17"/>
    </row>
    <row r="42" spans="1:34">
      <c r="A42" s="9" t="s">
        <v>911</v>
      </c>
      <c r="B42" s="9" t="s">
        <v>698</v>
      </c>
      <c r="C42" s="18">
        <v>1E-4</v>
      </c>
      <c r="D42" s="30">
        <f>IF(Table5[[#This Row],[Mass (g)]]="","",Table5[[#This Row],[Mass (g)]]*VLOOKUP(Table5[[#This Row],[Nuclide]],Doedata,4)*37000000000)</f>
        <v>62900.000000000007</v>
      </c>
      <c r="E42" s="10" t="s">
        <v>820</v>
      </c>
      <c r="F42" s="10" t="s">
        <v>821</v>
      </c>
      <c r="G42" s="10">
        <v>30</v>
      </c>
      <c r="I42" s="10"/>
      <c r="J42" s="26">
        <f>IF(Table5[[#This Row],[Activity (Bq)]]="","",Table5[[#This Row],[Activity (Bq)]]/37000000000)</f>
        <v>1.7000000000000002E-6</v>
      </c>
      <c r="AD42" s="29" t="s">
        <v>73</v>
      </c>
      <c r="AE42" s="17"/>
      <c r="AF42" s="17"/>
      <c r="AG42" s="17" t="s">
        <v>832</v>
      </c>
      <c r="AH42" s="17"/>
    </row>
    <row r="43" spans="1:34">
      <c r="A43" s="9" t="s">
        <v>912</v>
      </c>
      <c r="B43" s="9" t="s">
        <v>698</v>
      </c>
      <c r="C43" s="18">
        <v>1E-4</v>
      </c>
      <c r="D43" s="30">
        <f>IF(Table5[[#This Row],[Mass (g)]]="","",Table5[[#This Row],[Mass (g)]]*VLOOKUP(Table5[[#This Row],[Nuclide]],Doedata,4)*37000000000)</f>
        <v>62900.000000000007</v>
      </c>
      <c r="E43" s="10" t="s">
        <v>820</v>
      </c>
      <c r="F43" s="10" t="s">
        <v>821</v>
      </c>
      <c r="G43" s="10">
        <v>30</v>
      </c>
      <c r="I43" s="10"/>
      <c r="J43" s="26">
        <f>IF(Table5[[#This Row],[Activity (Bq)]]="","",Table5[[#This Row],[Activity (Bq)]]/37000000000)</f>
        <v>1.7000000000000002E-6</v>
      </c>
      <c r="AD43" s="29" t="s">
        <v>74</v>
      </c>
      <c r="AE43" s="17"/>
      <c r="AF43" s="17"/>
      <c r="AG43" s="17" t="s">
        <v>833</v>
      </c>
      <c r="AH43" s="17"/>
    </row>
    <row r="44" spans="1:34">
      <c r="A44" s="9" t="s">
        <v>913</v>
      </c>
      <c r="B44" s="9" t="s">
        <v>698</v>
      </c>
      <c r="C44" s="18">
        <v>1E-4</v>
      </c>
      <c r="D44" s="30">
        <f>IF(Table5[[#This Row],[Mass (g)]]="","",Table5[[#This Row],[Mass (g)]]*VLOOKUP(Table5[[#This Row],[Nuclide]],Doedata,4)*37000000000)</f>
        <v>62900.000000000007</v>
      </c>
      <c r="E44" s="10" t="s">
        <v>820</v>
      </c>
      <c r="F44" s="10" t="s">
        <v>821</v>
      </c>
      <c r="G44" s="10">
        <v>30</v>
      </c>
      <c r="I44" s="10"/>
      <c r="J44" s="26">
        <f>IF(Table5[[#This Row],[Activity (Bq)]]="","",Table5[[#This Row],[Activity (Bq)]]/37000000000)</f>
        <v>1.7000000000000002E-6</v>
      </c>
      <c r="AD44" s="29" t="s">
        <v>75</v>
      </c>
      <c r="AE44" s="17"/>
      <c r="AF44" s="17"/>
      <c r="AG44" s="17" t="s">
        <v>834</v>
      </c>
      <c r="AH44" s="17"/>
    </row>
    <row r="45" spans="1:34">
      <c r="A45" s="9" t="s">
        <v>914</v>
      </c>
      <c r="B45" s="9" t="s">
        <v>698</v>
      </c>
      <c r="C45" s="18">
        <v>1E-4</v>
      </c>
      <c r="D45" s="30">
        <f>IF(Table5[[#This Row],[Mass (g)]]="","",Table5[[#This Row],[Mass (g)]]*VLOOKUP(Table5[[#This Row],[Nuclide]],Doedata,4)*37000000000)</f>
        <v>62900.000000000007</v>
      </c>
      <c r="E45" s="10" t="s">
        <v>820</v>
      </c>
      <c r="F45" s="10" t="s">
        <v>821</v>
      </c>
      <c r="G45" s="10">
        <v>30</v>
      </c>
      <c r="I45" s="10"/>
      <c r="J45" s="26">
        <f>IF(Table5[[#This Row],[Activity (Bq)]]="","",Table5[[#This Row],[Activity (Bq)]]/37000000000)</f>
        <v>1.7000000000000002E-6</v>
      </c>
      <c r="AD45" s="29" t="s">
        <v>76</v>
      </c>
      <c r="AE45" s="17"/>
      <c r="AF45" s="17"/>
      <c r="AG45" s="17" t="s">
        <v>835</v>
      </c>
      <c r="AH45" s="17"/>
    </row>
    <row r="46" spans="1:34">
      <c r="A46" s="9" t="s">
        <v>915</v>
      </c>
      <c r="B46" s="9" t="s">
        <v>698</v>
      </c>
      <c r="C46" s="18">
        <v>1E-4</v>
      </c>
      <c r="D46" s="30">
        <f>IF(Table5[[#This Row],[Mass (g)]]="","",Table5[[#This Row],[Mass (g)]]*VLOOKUP(Table5[[#This Row],[Nuclide]],Doedata,4)*37000000000)</f>
        <v>62900.000000000007</v>
      </c>
      <c r="E46" s="10" t="s">
        <v>820</v>
      </c>
      <c r="F46" s="10" t="s">
        <v>821</v>
      </c>
      <c r="G46" s="10">
        <v>30</v>
      </c>
      <c r="I46" s="10"/>
      <c r="J46" s="26">
        <f>IF(Table5[[#This Row],[Activity (Bq)]]="","",Table5[[#This Row],[Activity (Bq)]]/37000000000)</f>
        <v>1.7000000000000002E-6</v>
      </c>
      <c r="AD46" s="29" t="s">
        <v>77</v>
      </c>
      <c r="AE46" s="17"/>
      <c r="AF46" s="17"/>
      <c r="AG46" s="17" t="s">
        <v>864</v>
      </c>
      <c r="AH46" s="17"/>
    </row>
    <row r="47" spans="1:34">
      <c r="A47" s="9" t="s">
        <v>916</v>
      </c>
      <c r="B47" s="9" t="s">
        <v>698</v>
      </c>
      <c r="C47" s="18">
        <v>1E-4</v>
      </c>
      <c r="D47" s="30">
        <f>IF(Table5[[#This Row],[Mass (g)]]="","",Table5[[#This Row],[Mass (g)]]*VLOOKUP(Table5[[#This Row],[Nuclide]],Doedata,4)*37000000000)</f>
        <v>62900.000000000007</v>
      </c>
      <c r="E47" s="10" t="s">
        <v>820</v>
      </c>
      <c r="F47" s="10" t="s">
        <v>821</v>
      </c>
      <c r="G47" s="10">
        <v>30</v>
      </c>
      <c r="I47" s="10"/>
      <c r="J47" s="26">
        <f>IF(Table5[[#This Row],[Activity (Bq)]]="","",Table5[[#This Row],[Activity (Bq)]]/37000000000)</f>
        <v>1.7000000000000002E-6</v>
      </c>
      <c r="AD47" s="29" t="s">
        <v>78</v>
      </c>
      <c r="AE47" s="17"/>
      <c r="AF47" s="17"/>
      <c r="AG47" s="17" t="s">
        <v>865</v>
      </c>
      <c r="AH47" s="17"/>
    </row>
    <row r="48" spans="1:34">
      <c r="A48" s="9" t="s">
        <v>917</v>
      </c>
      <c r="B48" s="9" t="s">
        <v>698</v>
      </c>
      <c r="C48" s="18">
        <v>1E-4</v>
      </c>
      <c r="D48" s="30">
        <f>IF(Table5[[#This Row],[Mass (g)]]="","",Table5[[#This Row],[Mass (g)]]*VLOOKUP(Table5[[#This Row],[Nuclide]],Doedata,4)*37000000000)</f>
        <v>62900.000000000007</v>
      </c>
      <c r="E48" s="10" t="s">
        <v>820</v>
      </c>
      <c r="F48" s="10" t="s">
        <v>821</v>
      </c>
      <c r="G48" s="10">
        <v>30</v>
      </c>
      <c r="I48" s="10"/>
      <c r="J48" s="26">
        <f>IF(Table5[[#This Row],[Activity (Bq)]]="","",Table5[[#This Row],[Activity (Bq)]]/37000000000)</f>
        <v>1.7000000000000002E-6</v>
      </c>
      <c r="AD48" s="29" t="s">
        <v>79</v>
      </c>
      <c r="AE48" s="17"/>
      <c r="AF48" s="17"/>
      <c r="AG48" s="17" t="s">
        <v>866</v>
      </c>
      <c r="AH48" s="17"/>
    </row>
    <row r="49" spans="1:34">
      <c r="A49" s="9" t="s">
        <v>918</v>
      </c>
      <c r="B49" s="9" t="s">
        <v>698</v>
      </c>
      <c r="C49" s="18">
        <v>1E-4</v>
      </c>
      <c r="D49" s="30">
        <f>IF(Table5[[#This Row],[Mass (g)]]="","",Table5[[#This Row],[Mass (g)]]*VLOOKUP(Table5[[#This Row],[Nuclide]],Doedata,4)*37000000000)</f>
        <v>62900.000000000007</v>
      </c>
      <c r="E49" s="10" t="s">
        <v>820</v>
      </c>
      <c r="F49" s="10" t="s">
        <v>821</v>
      </c>
      <c r="G49" s="10">
        <v>30</v>
      </c>
      <c r="I49" s="10"/>
      <c r="J49" s="26">
        <f>IF(Table5[[#This Row],[Activity (Bq)]]="","",Table5[[#This Row],[Activity (Bq)]]/37000000000)</f>
        <v>1.7000000000000002E-6</v>
      </c>
      <c r="AD49" s="29" t="s">
        <v>80</v>
      </c>
      <c r="AE49" s="17"/>
      <c r="AF49" s="17"/>
      <c r="AG49" s="17" t="s">
        <v>836</v>
      </c>
      <c r="AH49" s="17"/>
    </row>
    <row r="50" spans="1:34">
      <c r="A50" s="9" t="s">
        <v>919</v>
      </c>
      <c r="B50" s="9" t="s">
        <v>698</v>
      </c>
      <c r="C50" s="18">
        <v>1E-4</v>
      </c>
      <c r="D50" s="30">
        <f>IF(Table5[[#This Row],[Mass (g)]]="","",Table5[[#This Row],[Mass (g)]]*VLOOKUP(Table5[[#This Row],[Nuclide]],Doedata,4)*37000000000)</f>
        <v>62900.000000000007</v>
      </c>
      <c r="E50" s="10" t="s">
        <v>820</v>
      </c>
      <c r="F50" s="10" t="s">
        <v>821</v>
      </c>
      <c r="G50" s="10">
        <v>30</v>
      </c>
      <c r="I50" s="10"/>
      <c r="J50" s="26">
        <f>IF(Table5[[#This Row],[Activity (Bq)]]="","",Table5[[#This Row],[Activity (Bq)]]/37000000000)</f>
        <v>1.7000000000000002E-6</v>
      </c>
      <c r="AD50" s="29" t="s">
        <v>81</v>
      </c>
      <c r="AE50" s="17"/>
      <c r="AF50" s="17"/>
      <c r="AG50" s="17" t="s">
        <v>867</v>
      </c>
      <c r="AH50" s="17"/>
    </row>
    <row r="51" spans="1:34">
      <c r="A51" s="9" t="s">
        <v>920</v>
      </c>
      <c r="B51" s="9" t="s">
        <v>698</v>
      </c>
      <c r="C51" s="18">
        <v>1E-3</v>
      </c>
      <c r="D51" s="30">
        <f>IF(Table5[[#This Row],[Mass (g)]]="","",Table5[[#This Row],[Mass (g)]]*VLOOKUP(Table5[[#This Row],[Nuclide]],Doedata,4)*37000000000)</f>
        <v>629000.00000000012</v>
      </c>
      <c r="E51" s="10" t="s">
        <v>820</v>
      </c>
      <c r="F51" s="10" t="s">
        <v>821</v>
      </c>
      <c r="G51" s="10">
        <v>30</v>
      </c>
      <c r="I51" s="10"/>
      <c r="J51" s="26">
        <f>IF(Table5[[#This Row],[Activity (Bq)]]="","",Table5[[#This Row],[Activity (Bq)]]/37000000000)</f>
        <v>1.7000000000000003E-5</v>
      </c>
      <c r="AD51" s="29" t="s">
        <v>82</v>
      </c>
      <c r="AE51" s="17"/>
      <c r="AF51" s="17"/>
      <c r="AG51" s="17" t="s">
        <v>868</v>
      </c>
      <c r="AH51" s="17"/>
    </row>
    <row r="52" spans="1:34">
      <c r="A52" s="9" t="s">
        <v>921</v>
      </c>
      <c r="B52" s="9" t="s">
        <v>698</v>
      </c>
      <c r="C52" s="18">
        <v>1E-3</v>
      </c>
      <c r="D52" s="30">
        <f>IF(Table5[[#This Row],[Mass (g)]]="","",Table5[[#This Row],[Mass (g)]]*VLOOKUP(Table5[[#This Row],[Nuclide]],Doedata,4)*37000000000)</f>
        <v>629000.00000000012</v>
      </c>
      <c r="E52" s="10" t="s">
        <v>820</v>
      </c>
      <c r="F52" s="10" t="s">
        <v>821</v>
      </c>
      <c r="G52" s="10">
        <v>30</v>
      </c>
      <c r="I52" s="10"/>
      <c r="J52" s="26">
        <f>IF(Table5[[#This Row],[Activity (Bq)]]="","",Table5[[#This Row],[Activity (Bq)]]/37000000000)</f>
        <v>1.7000000000000003E-5</v>
      </c>
      <c r="AD52" s="29" t="s">
        <v>83</v>
      </c>
      <c r="AE52" s="17"/>
      <c r="AF52" s="17"/>
      <c r="AG52" s="17" t="s">
        <v>869</v>
      </c>
      <c r="AH52" s="17"/>
    </row>
    <row r="53" spans="1:34">
      <c r="A53" s="9" t="s">
        <v>922</v>
      </c>
      <c r="B53" s="9" t="s">
        <v>698</v>
      </c>
      <c r="C53" s="18">
        <v>1E-3</v>
      </c>
      <c r="D53" s="30">
        <f>IF(Table5[[#This Row],[Mass (g)]]="","",Table5[[#This Row],[Mass (g)]]*VLOOKUP(Table5[[#This Row],[Nuclide]],Doedata,4)*37000000000)</f>
        <v>629000.00000000012</v>
      </c>
      <c r="E53" s="10" t="s">
        <v>820</v>
      </c>
      <c r="F53" s="10" t="s">
        <v>821</v>
      </c>
      <c r="G53" s="10">
        <v>30</v>
      </c>
      <c r="I53" s="10"/>
      <c r="J53" s="26">
        <f>IF(Table5[[#This Row],[Activity (Bq)]]="","",Table5[[#This Row],[Activity (Bq)]]/37000000000)</f>
        <v>1.7000000000000003E-5</v>
      </c>
      <c r="AD53" s="29" t="s">
        <v>84</v>
      </c>
      <c r="AE53" s="17"/>
      <c r="AF53" s="17"/>
      <c r="AG53" s="17" t="s">
        <v>852</v>
      </c>
      <c r="AH53" s="17"/>
    </row>
    <row r="54" spans="1:34">
      <c r="A54" s="9" t="s">
        <v>923</v>
      </c>
      <c r="B54" s="9" t="s">
        <v>698</v>
      </c>
      <c r="C54" s="18">
        <v>1E-3</v>
      </c>
      <c r="D54" s="30">
        <f>IF(Table5[[#This Row],[Mass (g)]]="","",Table5[[#This Row],[Mass (g)]]*VLOOKUP(Table5[[#This Row],[Nuclide]],Doedata,4)*37000000000)</f>
        <v>629000.00000000012</v>
      </c>
      <c r="E54" s="10" t="s">
        <v>820</v>
      </c>
      <c r="F54" s="10" t="s">
        <v>821</v>
      </c>
      <c r="G54" s="10">
        <v>30</v>
      </c>
      <c r="I54" s="10"/>
      <c r="J54" s="26">
        <f>IF(Table5[[#This Row],[Activity (Bq)]]="","",Table5[[#This Row],[Activity (Bq)]]/37000000000)</f>
        <v>1.7000000000000003E-5</v>
      </c>
      <c r="AD54" s="29" t="s">
        <v>85</v>
      </c>
      <c r="AE54" s="17"/>
      <c r="AF54" s="17"/>
      <c r="AG54" s="17" t="s">
        <v>870</v>
      </c>
      <c r="AH54" s="17"/>
    </row>
    <row r="55" spans="1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1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1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1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1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1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1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1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1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1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0866141732283461" right="0.70866141732283461" top="0.74803149606299213" bottom="0.74803149606299213" header="0.31496062992125984" footer="0.31496062992125984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6"/>
  <sheetViews>
    <sheetView workbookViewId="0">
      <selection activeCell="J4" sqref="J4"/>
    </sheetView>
  </sheetViews>
  <sheetFormatPr defaultRowHeight="15"/>
  <cols>
    <col min="1" max="1" width="17.42578125" customWidth="1"/>
    <col min="2" max="2" width="10" customWidth="1"/>
    <col min="3" max="3" width="10.42578125" customWidth="1"/>
    <col min="4" max="4" width="14" customWidth="1"/>
    <col min="5" max="5" width="15.28515625" customWidth="1"/>
    <col min="6" max="6" width="16.28515625" customWidth="1"/>
    <col min="7" max="7" width="13.7109375" customWidth="1"/>
    <col min="8" max="8" width="13.5703125" customWidth="1"/>
    <col min="9" max="9" width="26.140625" customWidth="1"/>
    <col min="10" max="10" width="13.42578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A2" s="9" t="s">
        <v>890</v>
      </c>
      <c r="B2" s="9" t="s">
        <v>698</v>
      </c>
      <c r="C2" s="18">
        <v>1E-4</v>
      </c>
      <c r="D2" s="30">
        <v>62900</v>
      </c>
      <c r="E2" s="10" t="s">
        <v>30</v>
      </c>
      <c r="F2" s="10" t="s">
        <v>821</v>
      </c>
      <c r="G2" s="10">
        <v>1</v>
      </c>
      <c r="H2" s="10"/>
      <c r="I2" s="10"/>
      <c r="J2" s="26">
        <v>1.7E-5</v>
      </c>
    </row>
    <row r="3" spans="1:10">
      <c r="A3" s="9" t="s">
        <v>891</v>
      </c>
      <c r="B3" s="9" t="s">
        <v>698</v>
      </c>
      <c r="C3" s="18">
        <v>1E-4</v>
      </c>
      <c r="D3" s="30">
        <v>62900</v>
      </c>
      <c r="E3" s="10" t="s">
        <v>30</v>
      </c>
      <c r="F3" s="10" t="s">
        <v>821</v>
      </c>
      <c r="G3" s="10">
        <v>1</v>
      </c>
      <c r="H3" s="10"/>
      <c r="I3" s="10"/>
      <c r="J3" s="26">
        <v>1.7E-5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dataValidations count="5">
    <dataValidation type="list" allowBlank="1" showInputMessage="1" showErrorMessage="1" sqref="G2:G3">
      <formula1>noticetype</formula1>
    </dataValidation>
    <dataValidation type="list" allowBlank="1" showInputMessage="1" showErrorMessage="1" sqref="H2:H3">
      <formula1>Holder</formula1>
    </dataValidation>
    <dataValidation type="list" allowBlank="1" showInputMessage="1" showErrorMessage="1" sqref="B2:B3">
      <formula1>Nuclides</formula1>
    </dataValidation>
    <dataValidation type="list" allowBlank="1" showInputMessage="1" showErrorMessage="1" sqref="F2:F3">
      <formula1>$AF$24:$AF$28</formula1>
    </dataValidation>
    <dataValidation type="list" allowBlank="1" showInputMessage="1" showErrorMessage="1" sqref="E2:E3">
      <formula1>$AE$24:$AE$31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36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Nuclide Totals</vt:lpstr>
      <vt:lpstr>Notice Data (Enter Data Here)</vt:lpstr>
      <vt:lpstr>Sheet1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doudoudiudiu</cp:lastModifiedBy>
  <cp:lastPrinted>2012-04-04T19:23:53Z</cp:lastPrinted>
  <dcterms:created xsi:type="dcterms:W3CDTF">2010-11-12T20:51:00Z</dcterms:created>
  <dcterms:modified xsi:type="dcterms:W3CDTF">2012-05-22T00:22:45Z</dcterms:modified>
</cp:coreProperties>
</file>