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600" yWindow="-15" windowWidth="12630" windowHeight="124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5" r:id="rId5"/>
  </pivotCaches>
</workbook>
</file>

<file path=xl/calcChain.xml><?xml version="1.0" encoding="utf-8"?>
<calcChain xmlns="http://schemas.openxmlformats.org/spreadsheetml/2006/main">
  <c r="D75" i="4"/>
  <c r="J75" s="1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75" i="1"/>
  <c r="J75"/>
  <c r="D76"/>
  <c r="J76" s="1"/>
  <c r="D77"/>
  <c r="J77"/>
  <c r="D78"/>
  <c r="J78" s="1"/>
  <c r="D79"/>
  <c r="J79"/>
  <c r="D80"/>
  <c r="J80" s="1"/>
  <c r="D81"/>
  <c r="J81"/>
  <c r="D82"/>
  <c r="J82" s="1"/>
  <c r="D83"/>
  <c r="J83"/>
  <c r="D84"/>
  <c r="J84" s="1"/>
  <c r="D85"/>
  <c r="J85"/>
  <c r="D86"/>
  <c r="J86" s="1"/>
  <c r="D87"/>
  <c r="J87"/>
  <c r="D88"/>
  <c r="J88" s="1"/>
  <c r="D89"/>
  <c r="J89"/>
  <c r="D90"/>
  <c r="J90" s="1"/>
  <c r="D91"/>
  <c r="J91"/>
  <c r="D92"/>
  <c r="J92" s="1"/>
  <c r="D93"/>
  <c r="J93"/>
  <c r="D94"/>
  <c r="J94" s="1"/>
  <c r="D95"/>
  <c r="J95"/>
  <c r="D96"/>
  <c r="J96" s="1"/>
  <c r="D97"/>
  <c r="J97"/>
  <c r="D98"/>
  <c r="J98" s="1"/>
  <c r="D99"/>
  <c r="J99"/>
  <c r="D100"/>
  <c r="J100" s="1"/>
  <c r="D101"/>
  <c r="J101"/>
  <c r="D102"/>
  <c r="J102" s="1"/>
  <c r="D103"/>
  <c r="J103"/>
  <c r="D104"/>
  <c r="J104" s="1"/>
  <c r="D105"/>
  <c r="J105"/>
  <c r="D106"/>
  <c r="J106" s="1"/>
  <c r="D107"/>
  <c r="J107"/>
  <c r="D108"/>
  <c r="J108" s="1"/>
  <c r="D109"/>
  <c r="J109"/>
  <c r="D110"/>
  <c r="J110" s="1"/>
  <c r="D111"/>
  <c r="J111"/>
  <c r="D112"/>
  <c r="J112" s="1"/>
  <c r="D113"/>
  <c r="J113"/>
  <c r="D114"/>
  <c r="J114" s="1"/>
  <c r="D115"/>
  <c r="J115"/>
  <c r="D116"/>
  <c r="J116" s="1"/>
  <c r="D117"/>
  <c r="J117"/>
  <c r="D118"/>
  <c r="J118" s="1"/>
  <c r="D119"/>
  <c r="J119"/>
  <c r="D120"/>
  <c r="J120" s="1"/>
  <c r="D121"/>
  <c r="J121"/>
  <c r="D122"/>
  <c r="J122" s="1"/>
  <c r="D123"/>
  <c r="J123"/>
  <c r="D124"/>
  <c r="J124" s="1"/>
  <c r="D125"/>
  <c r="J125"/>
  <c r="D126"/>
  <c r="J126" s="1"/>
  <c r="D127"/>
  <c r="J127"/>
  <c r="D128"/>
  <c r="J128" s="1"/>
  <c r="D129"/>
  <c r="J129"/>
  <c r="D130"/>
  <c r="J130" s="1"/>
  <c r="D131"/>
  <c r="J131"/>
  <c r="D132"/>
  <c r="J132" s="1"/>
  <c r="D133"/>
  <c r="J133"/>
  <c r="D134"/>
  <c r="J134" s="1"/>
  <c r="D135"/>
  <c r="J135"/>
  <c r="D136"/>
  <c r="J136" s="1"/>
  <c r="D137"/>
  <c r="J137"/>
  <c r="D138"/>
  <c r="J138" s="1"/>
  <c r="D139"/>
  <c r="J139"/>
  <c r="D140"/>
  <c r="J140" s="1"/>
  <c r="D141"/>
  <c r="J141"/>
  <c r="D142"/>
  <c r="J142" s="1"/>
  <c r="D143"/>
  <c r="J143"/>
  <c r="D144"/>
  <c r="J144" s="1"/>
  <c r="D145"/>
  <c r="J145"/>
  <c r="D146"/>
  <c r="J146" s="1"/>
  <c r="D147"/>
  <c r="J147"/>
  <c r="D148"/>
  <c r="J148" s="1"/>
  <c r="D149"/>
  <c r="J149"/>
  <c r="D150"/>
  <c r="J150" s="1"/>
  <c r="D151"/>
  <c r="J151"/>
  <c r="D152"/>
  <c r="J152" s="1"/>
  <c r="D153"/>
  <c r="J153"/>
  <c r="D154"/>
  <c r="J154" s="1"/>
  <c r="D155"/>
  <c r="J155"/>
  <c r="D156"/>
  <c r="J156" s="1"/>
  <c r="D157"/>
  <c r="J157"/>
  <c r="D158"/>
  <c r="J158" s="1"/>
  <c r="D159"/>
  <c r="J159"/>
  <c r="D160"/>
  <c r="J160" s="1"/>
  <c r="D161"/>
  <c r="J161"/>
  <c r="D162"/>
  <c r="J162" s="1"/>
  <c r="D163"/>
  <c r="J163"/>
  <c r="D164"/>
  <c r="J164" s="1"/>
  <c r="D165"/>
  <c r="J165"/>
  <c r="D166"/>
  <c r="J166" s="1"/>
  <c r="D167"/>
  <c r="J167"/>
  <c r="D168"/>
  <c r="J168" s="1"/>
  <c r="D169"/>
  <c r="J169"/>
  <c r="D170"/>
  <c r="J170" s="1"/>
  <c r="D171"/>
  <c r="J171"/>
  <c r="D172"/>
  <c r="J172" s="1"/>
  <c r="D173"/>
  <c r="J173"/>
  <c r="D174"/>
  <c r="J174" s="1"/>
  <c r="D175"/>
  <c r="J175"/>
  <c r="D176"/>
  <c r="J176" s="1"/>
  <c r="D177"/>
  <c r="J177"/>
  <c r="D178"/>
  <c r="J178" s="1"/>
  <c r="D179"/>
  <c r="J179"/>
  <c r="D180"/>
  <c r="J180" s="1"/>
  <c r="D181"/>
  <c r="J181"/>
  <c r="D182"/>
  <c r="J182" s="1"/>
  <c r="D183"/>
  <c r="J183"/>
  <c r="D184"/>
  <c r="J184" s="1"/>
  <c r="D185"/>
  <c r="J185"/>
  <c r="D186"/>
  <c r="J186" s="1"/>
  <c r="D187"/>
  <c r="J187"/>
  <c r="D188"/>
  <c r="J188" s="1"/>
  <c r="D189"/>
  <c r="J189"/>
  <c r="D190"/>
  <c r="J190" s="1"/>
  <c r="D191"/>
  <c r="J191"/>
  <c r="D192"/>
  <c r="J192" s="1"/>
  <c r="D193"/>
  <c r="J193"/>
  <c r="D194"/>
  <c r="J194" s="1"/>
  <c r="D195"/>
  <c r="J195"/>
  <c r="D196"/>
  <c r="J196" s="1"/>
  <c r="D197"/>
  <c r="J197"/>
  <c r="D198"/>
  <c r="J198" s="1"/>
  <c r="D199"/>
  <c r="J199"/>
  <c r="D200"/>
  <c r="J200" s="1"/>
  <c r="D201"/>
  <c r="J201"/>
  <c r="D202"/>
  <c r="J202" s="1"/>
  <c r="D203"/>
  <c r="J203"/>
  <c r="D204"/>
  <c r="J204" s="1"/>
  <c r="D205"/>
  <c r="J205"/>
  <c r="D206"/>
  <c r="J206" s="1"/>
  <c r="D207"/>
  <c r="J207"/>
  <c r="D208"/>
  <c r="J208" s="1"/>
  <c r="D24"/>
  <c r="J24"/>
  <c r="D24" i="4"/>
  <c r="J24" s="1"/>
  <c r="D25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  <c r="D25" i="1"/>
  <c r="J25" s="1"/>
  <c r="D26"/>
  <c r="J26" s="1"/>
  <c r="D27"/>
  <c r="J27" s="1"/>
  <c r="D28"/>
  <c r="J28" s="1"/>
  <c r="D29"/>
  <c r="J29" s="1"/>
  <c r="D30"/>
  <c r="J30" s="1"/>
  <c r="D31"/>
  <c r="J31" s="1"/>
  <c r="D32"/>
  <c r="J32" s="1"/>
  <c r="D33"/>
  <c r="J33" s="1"/>
  <c r="D34"/>
  <c r="J34" s="1"/>
  <c r="D35"/>
  <c r="J35" s="1"/>
  <c r="D36"/>
  <c r="J36" s="1"/>
  <c r="D37"/>
  <c r="J37" s="1"/>
  <c r="D38"/>
  <c r="J38" s="1"/>
  <c r="D39"/>
  <c r="J39" s="1"/>
  <c r="D40"/>
  <c r="J40" s="1"/>
  <c r="D41"/>
  <c r="J41" s="1"/>
  <c r="D42"/>
  <c r="J42" s="1"/>
  <c r="D43"/>
  <c r="J43" s="1"/>
  <c r="D44"/>
  <c r="J44" s="1"/>
  <c r="D45"/>
  <c r="J45" s="1"/>
  <c r="D46"/>
  <c r="J46" s="1"/>
  <c r="D47"/>
  <c r="J47" s="1"/>
  <c r="D48"/>
  <c r="J48" s="1"/>
  <c r="D49"/>
  <c r="J49" s="1"/>
  <c r="D50"/>
  <c r="J50" s="1"/>
  <c r="D51"/>
  <c r="J51" s="1"/>
  <c r="D52"/>
  <c r="J52" s="1"/>
  <c r="D53"/>
  <c r="J53" s="1"/>
  <c r="D54"/>
  <c r="J54" s="1"/>
  <c r="D55"/>
  <c r="J55" s="1"/>
  <c r="D56"/>
  <c r="J56" s="1"/>
  <c r="D57"/>
  <c r="J57" s="1"/>
  <c r="D58"/>
  <c r="J58" s="1"/>
  <c r="D59"/>
  <c r="J59" s="1"/>
  <c r="D60"/>
  <c r="J60" s="1"/>
  <c r="D61"/>
  <c r="J61" s="1"/>
  <c r="D62"/>
  <c r="J62" s="1"/>
  <c r="D63"/>
  <c r="J63" s="1"/>
  <c r="D64"/>
  <c r="J64" s="1"/>
  <c r="D65"/>
  <c r="J65" s="1"/>
  <c r="D66"/>
  <c r="J66" s="1"/>
  <c r="D67"/>
  <c r="J67" s="1"/>
  <c r="D68"/>
  <c r="J68" s="1"/>
  <c r="D69"/>
  <c r="J69" s="1"/>
  <c r="D70"/>
  <c r="J70" s="1"/>
  <c r="D71"/>
  <c r="J71" s="1"/>
  <c r="D72"/>
  <c r="J72" s="1"/>
  <c r="D73"/>
  <c r="J73" s="1"/>
  <c r="D74"/>
  <c r="J74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<sst xmlns="http://schemas.openxmlformats.org/spreadsheetml/2006/main" count="3342" uniqueCount="918">
  <si>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</si>
  <si>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</si>
  <si>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</si>
  <si>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</si>
  <si>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</si>
  <si>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</si>
  <si>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</si>
  <si>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</si>
  <si>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</si>
  <si>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</si>
  <si>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</si>
  <si>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</si>
  <si>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</si>
  <si>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</si>
  <si>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</si>
  <si>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</si>
  <si>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</si>
  <si>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</si>
  <si>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</si>
  <si>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</si>
  <si>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</si>
  <si>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</si>
  <si>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</si>
  <si>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</si>
  <si>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</si>
  <si>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</si>
  <si>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</si>
  <si>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</si>
  <si>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</si>
  <si>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</si>
  <si>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</si>
  <si>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</si>
  <si>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</si>
  <si>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</si>
  <si>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</si>
  <si>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</si>
  <si>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</si>
  <si>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</si>
  <si>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</si>
  <si>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</si>
  <si>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</si>
  <si>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</si>
  <si>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</si>
  <si>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</si>
  <si>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</si>
  <si>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</si>
  <si>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</si>
  <si>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</si>
  <si>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</si>
  <si>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</si>
  <si>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</si>
  <si>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</si>
  <si>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</si>
  <si>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</si>
  <si>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</si>
  <si>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</si>
  <si>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</si>
  <si>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</si>
  <si>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</si>
  <si>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</si>
  <si>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</si>
  <si>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</si>
  <si>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</si>
  <si>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</si>
  <si>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</si>
  <si>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</si>
  <si>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</si>
  <si>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</si>
  <si>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</si>
  <si>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</si>
  <si>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</si>
  <si>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</si>
  <si>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</si>
  <si>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</si>
  <si>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</si>
  <si>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</si>
  <si>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</si>
  <si>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</si>
  <si>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</si>
  <si>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</si>
  <si>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</si>
  <si>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</si>
  <si>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</si>
  <si>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</si>
  <si>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</si>
  <si>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</si>
  <si>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</si>
  <si>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</si>
  <si>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</si>
  <si>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</si>
  <si>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</si>
  <si>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</si>
  <si>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</si>
  <si>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</si>
  <si>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</si>
  <si>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</si>
  <si>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</si>
  <si>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</si>
  <si>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</si>
  <si>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</si>
  <si>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</si>
  <si>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</si>
  <si>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</si>
  <si>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</si>
  <si>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</si>
  <si>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</si>
  <si>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</si>
  <si>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</si>
  <si>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</si>
  <si>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</si>
  <si>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</si>
  <si>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</si>
  <si>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</si>
  <si>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</si>
  <si>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</si>
  <si>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</si>
  <si>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</si>
  <si>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</si>
  <si>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</si>
  <si>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</si>
  <si>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</si>
  <si>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</si>
  <si>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</si>
  <si>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</si>
  <si>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</si>
  <si>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</si>
  <si>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</si>
  <si>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</si>
  <si>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</si>
  <si>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</si>
  <si>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</si>
  <si>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</si>
  <si>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</si>
  <si>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</si>
  <si>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</si>
  <si>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</si>
  <si>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</si>
  <si>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</si>
  <si>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</si>
  <si>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</si>
  <si>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</si>
  <si>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</si>
  <si>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</si>
  <si>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</si>
  <si>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</si>
  <si>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</si>
  <si>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</si>
  <si>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</si>
  <si>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</si>
  <si>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</si>
  <si>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</si>
  <si>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</si>
  <si>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</si>
  <si>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</si>
  <si>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</si>
  <si>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</si>
  <si>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</si>
  <si>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</si>
  <si>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</si>
  <si>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</si>
  <si>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</si>
  <si>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</si>
  <si>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</si>
  <si>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</si>
  <si>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</si>
  <si>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</si>
  <si>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</si>
  <si>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</si>
  <si>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</si>
  <si>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</si>
  <si>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</si>
  <si>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</si>
  <si>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</si>
  <si>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</si>
  <si>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</si>
  <si>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</si>
  <si>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</si>
  <si>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</si>
  <si>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</si>
  <si>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</si>
  <si>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</si>
  <si>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</si>
  <si>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</si>
  <si>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</si>
  <si>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</si>
  <si>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</si>
  <si>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</si>
  <si>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</si>
  <si>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</si>
  <si>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</si>
  <si>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</si>
  <si>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</si>
  <si>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</si>
  <si>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</si>
  <si>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</si>
  <si>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</si>
  <si>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</si>
  <si>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</si>
  <si>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</si>
  <si>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</si>
  <si>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</si>
  <si>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</si>
  <si>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</si>
  <si>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</si>
  <si>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</si>
  <si>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</si>
  <si>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</si>
  <si>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</si>
  <si>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</si>
  <si>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</si>
  <si>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</si>
  <si>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</si>
  <si>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</si>
  <si>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</si>
  <si>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</si>
  <si>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</si>
  <si>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</si>
  <si>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</si>
  <si>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</si>
  <si>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</si>
  <si>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</si>
  <si>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</si>
  <si>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</si>
  <si>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</si>
  <si>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</si>
  <si>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</si>
  <si>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</si>
  <si>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</si>
  <si>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</si>
  <si>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</si>
  <si>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</si>
  <si>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</si>
  <si>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</si>
  <si>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</si>
  <si>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</si>
  <si>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</si>
  <si>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</si>
  <si>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</si>
  <si>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</si>
  <si>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</si>
  <si>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</si>
  <si>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</si>
  <si>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</si>
  <si>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</si>
  <si>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</si>
  <si>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</si>
  <si>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</si>
  <si>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</si>
  <si>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</si>
  <si>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</si>
  <si>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</si>
  <si>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</si>
  <si>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</si>
  <si>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</si>
  <si>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</si>
  <si>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</si>
  <si>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</si>
  <si>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</si>
  <si>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</si>
  <si>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</si>
  <si>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</si>
  <si>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</si>
  <si>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</si>
  <si>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</si>
  <si>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</si>
  <si>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</si>
  <si>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</si>
  <si>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</si>
  <si>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</si>
  <si>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</si>
  <si>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</si>
  <si>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</si>
  <si>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</si>
  <si>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</si>
  <si>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</si>
  <si>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</si>
  <si>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</si>
  <si>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</si>
  <si>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</si>
  <si>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</si>
  <si>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</si>
  <si>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</si>
  <si>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</si>
  <si>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</si>
  <si>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</si>
  <si>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</si>
  <si>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</si>
  <si>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</si>
  <si>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</si>
  <si>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</si>
  <si>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</si>
  <si>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</si>
  <si>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</si>
  <si>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</si>
  <si>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</si>
  <si>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</si>
  <si>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</si>
  <si>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</si>
  <si>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</si>
  <si>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</si>
  <si>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</si>
  <si>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</si>
  <si>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</si>
  <si>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</si>
  <si>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</si>
  <si>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</si>
  <si>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</si>
  <si>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</si>
  <si>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</si>
  <si>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</si>
  <si>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</si>
  <si>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</si>
  <si>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</si>
  <si>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</si>
  <si>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</si>
  <si>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</si>
  <si>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</si>
  <si>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</si>
  <si>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</si>
  <si>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</si>
  <si>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</si>
  <si>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</si>
  <si>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</si>
  <si>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</si>
  <si>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</si>
  <si>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</si>
  <si>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</si>
  <si>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</si>
  <si>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</si>
  <si>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</si>
  <si>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</si>
  <si>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</si>
  <si>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</si>
  <si>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</si>
  <si>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</si>
  <si>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</si>
  <si>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</si>
  <si>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</si>
  <si>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</si>
  <si>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</si>
  <si>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</si>
  <si>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</si>
  <si>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</si>
  <si>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</si>
  <si>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</si>
  <si>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</si>
  <si>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</si>
  <si>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</si>
  <si>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</si>
  <si>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</si>
  <si>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</si>
  <si>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</si>
  <si>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</si>
  <si>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</si>
  <si>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</si>
  <si>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</si>
  <si>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</si>
  <si>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</si>
  <si>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</si>
  <si>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</si>
  <si>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</si>
  <si>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</si>
  <si>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</si>
  <si>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</si>
  <si>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</si>
  <si>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</si>
  <si>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</si>
  <si>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</si>
  <si>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</si>
  <si>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</si>
  <si>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</si>
  <si>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</si>
  <si>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</si>
  <si>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</si>
  <si>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</si>
  <si>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</si>
  <si>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</si>
  <si>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</si>
  <si>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</si>
  <si>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</si>
  <si>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</si>
  <si>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</si>
  <si>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</si>
  <si>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</si>
  <si>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</si>
  <si>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</si>
  <si>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</si>
  <si>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</si>
  <si>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</si>
  <si>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</si>
  <si>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</si>
  <si>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</si>
  <si>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</si>
  <si>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</si>
  <si>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</si>
  <si>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</si>
  <si>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</si>
  <si>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</si>
  <si>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</si>
  <si>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</si>
  <si>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</si>
  <si>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</si>
  <si>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</si>
  <si>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</si>
  <si>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</si>
  <si>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</si>
  <si>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</si>
  <si>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</si>
  <si>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</si>
  <si>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</si>
  <si>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</si>
  <si>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</si>
  <si>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</si>
  <si>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</si>
  <si>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</si>
  <si>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</si>
  <si>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</si>
  <si>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</si>
  <si>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</si>
  <si>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</si>
  <si>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</si>
  <si>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</si>
  <si>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</si>
  <si>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</si>
  <si>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</si>
  <si>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</si>
  <si>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</si>
  <si>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</si>
  <si>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</si>
  <si>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</si>
  <si>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</si>
  <si>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</si>
  <si>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</si>
  <si>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</si>
  <si>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</si>
  <si>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</si>
  <si>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</si>
  <si>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</si>
  <si>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</si>
  <si>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</si>
  <si>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</si>
  <si>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</si>
  <si>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</si>
  <si>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</si>
  <si>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</si>
  <si>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</si>
  <si>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</si>
  <si>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</si>
  <si>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</si>
  <si>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</si>
  <si>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</si>
  <si>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</si>
  <si>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</si>
  <si>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</si>
  <si>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</si>
  <si>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</si>
  <si>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</si>
  <si>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</si>
  <si>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</si>
  <si>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</si>
  <si>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</si>
  <si>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</si>
  <si>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</si>
  <si>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</si>
  <si>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</si>
  <si>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</si>
  <si>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</si>
  <si>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</si>
  <si>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</si>
  <si>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</si>
  <si>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</si>
  <si>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</si>
  <si>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</si>
  <si>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</si>
  <si>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</si>
  <si>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</si>
  <si>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</si>
  <si>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</si>
  <si>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</si>
  <si>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</si>
  <si>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</si>
  <si>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</si>
  <si>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</si>
  <si>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</si>
  <si>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</si>
  <si>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</si>
  <si>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</si>
  <si>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</si>
  <si>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</si>
  <si>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</si>
  <si>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</si>
  <si>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</si>
  <si>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</si>
  <si>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</si>
  <si>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</si>
  <si>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</si>
  <si>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</si>
  <si>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</si>
  <si>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</si>
  <si>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</si>
  <si>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</si>
  <si>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</si>
  <si>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</si>
  <si>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</si>
  <si>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</si>
  <si>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</si>
  <si>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</si>
  <si>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</si>
  <si>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</si>
  <si>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</si>
  <si>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</si>
  <si>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</si>
  <si>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</si>
  <si>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</si>
  <si>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</si>
  <si>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</si>
  <si>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</si>
  <si>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</si>
  <si>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</si>
  <si>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</si>
  <si>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</si>
  <si>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</si>
  <si>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</si>
  <si>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</si>
  <si>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</si>
  <si>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</si>
  <si>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</si>
  <si>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</si>
  <si>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</si>
  <si>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</si>
  <si>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</si>
  <si>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</si>
  <si>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</si>
  <si>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</si>
  <si>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</si>
  <si>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</si>
  <si>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</si>
  <si>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</si>
  <si>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</si>
  <si>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</si>
  <si>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</si>
  <si>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</si>
  <si>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</si>
  <si>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</si>
  <si>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</si>
  <si>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</si>
  <si>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</si>
  <si>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</si>
  <si>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</si>
  <si>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</si>
  <si>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</si>
  <si>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</si>
  <si>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</si>
  <si>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</si>
  <si>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</si>
  <si>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</si>
  <si>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</si>
  <si>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</si>
  <si>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</si>
  <si>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</si>
  <si>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</si>
  <si>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</si>
  <si>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</si>
  <si>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</si>
  <si>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</si>
  <si>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</si>
  <si>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</si>
  <si>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</si>
  <si>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</si>
  <si>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</si>
  <si>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</si>
  <si>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</si>
  <si>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</si>
  <si>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</si>
  <si>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</si>
  <si>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</si>
  <si>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</si>
  <si>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</si>
  <si>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</si>
  <si>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</si>
  <si>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</si>
  <si>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</si>
  <si>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</si>
  <si>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</si>
  <si>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</si>
  <si>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</si>
  <si>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</si>
  <si>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</si>
  <si>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</si>
  <si>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</si>
  <si>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</si>
  <si>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</si>
  <si>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</si>
  <si>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</si>
  <si>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</si>
  <si>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</si>
  <si>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</si>
  <si>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</si>
  <si>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</si>
  <si>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</si>
  <si>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</si>
  <si>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</si>
  <si>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</si>
  <si>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</si>
  <si>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</si>
  <si>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</si>
  <si>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</si>
  <si>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</si>
  <si>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</si>
  <si>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</si>
  <si>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</si>
  <si>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</si>
  <si>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</si>
  <si>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</si>
  <si>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</si>
  <si>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</si>
  <si>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</si>
  <si>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</si>
  <si>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</si>
  <si>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</si>
  <si>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</si>
  <si>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</si>
  <si>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</si>
  <si>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</si>
  <si>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</si>
  <si>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</si>
  <si>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</si>
  <si>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</si>
  <si>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</si>
  <si>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</si>
  <si>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</si>
  <si>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</si>
  <si>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</si>
  <si>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</si>
  <si>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</si>
  <si>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</si>
  <si>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</si>
  <si>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</si>
  <si>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</si>
  <si>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</si>
  <si>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</si>
  <si>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</si>
  <si>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</si>
  <si>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</si>
  <si>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</si>
  <si>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</si>
  <si>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</si>
  <si>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</si>
  <si>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</si>
  <si>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</si>
  <si>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</si>
  <si>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</si>
  <si>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</si>
  <si>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</si>
  <si>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</si>
  <si>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</si>
  <si>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</si>
  <si>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</si>
  <si>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</si>
  <si>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</si>
  <si>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</si>
  <si>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</si>
  <si>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</si>
  <si>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</si>
  <si>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</si>
  <si>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</si>
  <si>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</si>
  <si>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</si>
  <si>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</si>
  <si>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</si>
  <si>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</si>
  <si>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</si>
  <si>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</si>
  <si>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</si>
  <si>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</si>
  <si>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</si>
  <si>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</si>
  <si>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</si>
  <si>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</si>
  <si>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</si>
  <si>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</si>
  <si>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</si>
  <si>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</si>
  <si>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</si>
  <si>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</si>
  <si>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</si>
  <si>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</si>
  <si>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</si>
  <si>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</si>
  <si>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</si>
  <si>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</si>
  <si>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</si>
  <si>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</si>
  <si>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</si>
  <si>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</si>
  <si>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</si>
  <si>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</si>
  <si>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</si>
  <si>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</si>
  <si>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</si>
  <si>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</si>
  <si>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</si>
  <si>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</si>
  <si>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</si>
  <si>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</si>
  <si>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</si>
  <si>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</si>
  <si>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</si>
  <si>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</si>
  <si>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</si>
  <si>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</si>
  <si>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</si>
  <si>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</si>
  <si>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</si>
  <si>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</si>
  <si>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</si>
  <si>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</si>
  <si>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</si>
  <si>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</si>
  <si>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</si>
  <si>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</si>
  <si>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</si>
  <si>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</si>
  <si>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</si>
  <si>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</si>
  <si>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</si>
  <si>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</si>
  <si>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</si>
  <si>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</si>
  <si>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</si>
  <si>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</si>
  <si>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</si>
  <si>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</si>
  <si>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</si>
  <si>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</si>
  <si>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</si>
  <si>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</si>
  <si>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</si>
  <si>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</si>
  <si>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</si>
  <si>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</si>
  <si>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</si>
  <si>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</si>
  <si>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</si>
  <si>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</si>
  <si>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</si>
  <si>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</si>
  <si>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</si>
  <si>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</si>
  <si>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</si>
  <si>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</si>
  <si>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</si>
  <si>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</si>
  <si>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</si>
  <si>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</si>
  <si>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</si>
  <si>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</si>
  <si>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</si>
  <si>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</si>
  <si>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</si>
  <si>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</si>
  <si>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</si>
  <si>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</si>
  <si>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</si>
  <si>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</si>
  <si>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</si>
  <si>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</si>
  <si>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</si>
  <si>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</si>
  <si>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</si>
  <si>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</si>
  <si>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</si>
  <si>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</si>
  <si>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</si>
  <si>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</si>
  <si>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</si>
  <si>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</si>
  <si>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</si>
  <si>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</si>
  <si>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</si>
  <si>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</si>
  <si>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</si>
  <si>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</si>
  <si>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</si>
  <si>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</si>
  <si>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</si>
  <si>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</si>
  <si>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</si>
  <si>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</si>
  <si>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</si>
  <si>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</si>
  <si>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</si>
  <si>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</si>
  <si>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</si>
  <si>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</si>
  <si>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</si>
  <si>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</si>
  <si>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</si>
  <si>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</si>
  <si>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</si>
  <si>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</si>
  <si>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</si>
  <si>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</si>
  <si>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</si>
  <si>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</si>
  <si>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</si>
  <si>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</si>
  <si>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</si>
  <si>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</si>
  <si>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</si>
  <si>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</si>
  <si>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</si>
  <si>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</si>
  <si>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</si>
  <si>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</si>
  <si>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</si>
  <si>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</si>
  <si>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</si>
  <si>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</si>
  <si>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</si>
  <si>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</si>
  <si>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</si>
  <si>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</si>
  <si>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</si>
  <si>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</si>
  <si>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</si>
  <si>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</si>
  <si>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</si>
  <si>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</si>
  <si>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</si>
  <si>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</si>
  <si>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</si>
  <si>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</si>
  <si>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</si>
  <si>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</si>
  <si>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</si>
  <si>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</si>
  <si>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</si>
  <si>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</si>
  <si>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</si>
  <si>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</si>
  <si>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</si>
  <si>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</si>
  <si>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</si>
  <si>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</si>
  <si>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</si>
  <si>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</si>
  <si>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</si>
  <si>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</si>
  <si>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</si>
  <si>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</si>
  <si>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</si>
  <si>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</si>
  <si>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</si>
  <si>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</si>
  <si>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</si>
  <si>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</si>
  <si>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</si>
  <si>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</si>
  <si>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</si>
  <si>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</si>
  <si>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</si>
  <si>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</si>
  <si>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</si>
  <si>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</si>
  <si>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</si>
  <si>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</si>
  <si>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</si>
  <si>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</si>
  <si>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</si>
  <si>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</si>
  <si>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</si>
  <si>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</si>
  <si>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</si>
  <si>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</si>
  <si>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</si>
  <si>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</si>
  <si>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</si>
  <si>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</si>
  <si>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</si>
  <si>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Wang</t>
  </si>
  <si>
    <t>Deborah</t>
  </si>
  <si>
    <t>Lawrence Berkeley National Laboratory</t>
  </si>
  <si>
    <t>1 Cyclotron Road</t>
  </si>
  <si>
    <t>dlwang@lbl.gov</t>
  </si>
  <si>
    <t>Berkeley</t>
  </si>
  <si>
    <t>USA</t>
  </si>
  <si>
    <t>510-486-5209</t>
  </si>
  <si>
    <t>3527*</t>
  </si>
  <si>
    <t>11-2</t>
  </si>
  <si>
    <t>12/16/2011</t>
  </si>
  <si>
    <t>N/A</t>
  </si>
  <si>
    <t>Ship rad samples back to:</t>
  </si>
  <si>
    <t>Israel Tadesse/Steve Sohner</t>
  </si>
  <si>
    <t>1 Cyclotron Road, MS 75R0123</t>
  </si>
  <si>
    <t>Berkeley, CA 94720</t>
  </si>
  <si>
    <t>tel: (510) 486-4043</t>
  </si>
  <si>
    <t>fax: (510) 486-6939</t>
  </si>
  <si>
    <t>GTSC 0123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</si>
  <si>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</si>
  <si>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</si>
  <si>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</si>
  <si>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</si>
  <si>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</si>
  <si>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</si>
  <si>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</si>
  <si>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</si>
  <si>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</si>
  <si>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</si>
  <si>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</si>
  <si>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</si>
  <si>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currently unknown</t>
  </si>
  <si>
    <t>LBNL Container ID</t>
  </si>
  <si>
    <t>Sample</t>
  </si>
  <si>
    <t>PuO2 ref</t>
  </si>
  <si>
    <t>mineral sample</t>
  </si>
  <si>
    <t>carbon sample</t>
  </si>
  <si>
    <t>ferrihydrite sample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</si>
</sst>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borah" refreshedDate="40893.780832638891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Pu-242"/>
        <s v="Pu-239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Am-243" u="1"/>
      </sharedItems>
    </cacheField>
    <cacheField name="Mass (g)" numFmtId="11">
      <sharedItems containsString="0" containsBlank="1" containsNumber="1" minValue="5.0000000000000001E-4" maxValue="0.01"/>
    </cacheField>
    <cacheField name="Activity (Bq)" numFmtId="11">
      <sharedItems containsMixedTypes="1" containsNumber="1" minValue="1150700" maxValue="1454100.0000000002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Blank="1"/>
    </cacheField>
    <cacheField name="Activity (Ci)" numFmtId="11">
      <sharedItems containsMixedTypes="1" containsNumber="1" minValue="3.1099999999999997E-5" maxValue="3.9300000000000007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TSC 0123"/>
    <x v="0"/>
    <n v="0.01"/>
    <n v="1454100.0000000002"/>
    <s v="Powder"/>
    <s v="Oxide"/>
    <n v="30"/>
    <s v="1a"/>
    <s v="currently unknown"/>
    <n v="3.9300000000000007E-5"/>
  </r>
  <r>
    <s v="A"/>
    <x v="1"/>
    <n v="5.0000000000000001E-4"/>
    <n v="1150700"/>
    <s v="Slurry/Paste"/>
    <s v="Elemental"/>
    <n v="30"/>
    <s v="1g"/>
    <s v="currently unknown"/>
    <n v="3.1099999999999997E-5"/>
  </r>
  <r>
    <s v="B"/>
    <x v="1"/>
    <n v="5.0000000000000001E-4"/>
    <n v="1150700"/>
    <s v="Slurry/Paste"/>
    <s v="Elemental"/>
    <n v="30"/>
    <s v="1g"/>
    <s v="currently unknown"/>
    <n v="3.1099999999999997E-5"/>
  </r>
  <r>
    <s v="C"/>
    <x v="1"/>
    <n v="5.0000000000000001E-4"/>
    <n v="1150700"/>
    <s v="Slurry/Paste"/>
    <s v="Elemental"/>
    <n v="30"/>
    <s v="1g"/>
    <s v="currently unknown"/>
    <n v="3.1099999999999997E-5"/>
  </r>
  <r>
    <s v="D"/>
    <x v="1"/>
    <n v="5.0000000000000001E-4"/>
    <n v="1150700"/>
    <s v="Slurry/Paste"/>
    <s v="Elemental"/>
    <n v="30"/>
    <s v="1g"/>
    <s v="currently unknown"/>
    <n v="3.1099999999999997E-5"/>
  </r>
  <r>
    <s v="E"/>
    <x v="1"/>
    <n v="5.0000000000000001E-4"/>
    <n v="1150700"/>
    <s v="Slurry/Paste"/>
    <s v="Elemental"/>
    <n v="30"/>
    <s v="1g"/>
    <s v="currently unknown"/>
    <n v="3.1099999999999997E-5"/>
  </r>
  <r>
    <s v="F"/>
    <x v="1"/>
    <n v="5.0000000000000001E-4"/>
    <n v="1150700"/>
    <s v="Slurry/Paste"/>
    <s v="Elemental"/>
    <n v="30"/>
    <s v="1g"/>
    <s v="currently unknown"/>
    <n v="3.1099999999999997E-5"/>
  </r>
  <r>
    <s v="G"/>
    <x v="1"/>
    <n v="5.0000000000000001E-4"/>
    <n v="1150700"/>
    <s v="Slurry/Paste"/>
    <s v="Elemental"/>
    <n v="30"/>
    <s v="1g"/>
    <s v="currently unknown"/>
    <n v="3.1099999999999997E-5"/>
  </r>
  <r>
    <s v="H"/>
    <x v="1"/>
    <n v="5.0000000000000001E-4"/>
    <n v="1150700"/>
    <s v="Slurry/Paste"/>
    <s v="Elemental"/>
    <n v="30"/>
    <s v="1g"/>
    <s v="currently unknown"/>
    <n v="3.1099999999999997E-5"/>
  </r>
  <r>
    <s v="I"/>
    <x v="1"/>
    <n v="5.0000000000000001E-4"/>
    <n v="1150700"/>
    <s v="Slurry/Paste"/>
    <s v="Elemental"/>
    <n v="30"/>
    <s v="1g"/>
    <s v="currently unknown"/>
    <n v="3.1099999999999997E-5"/>
  </r>
  <r>
    <s v="J"/>
    <x v="1"/>
    <n v="5.0000000000000001E-4"/>
    <n v="1150700"/>
    <s v="Slurry/Paste"/>
    <s v="Elemental"/>
    <n v="30"/>
    <s v="1g"/>
    <s v="currently unknown"/>
    <n v="3.1099999999999997E-5"/>
  </r>
  <r>
    <s v="K"/>
    <x v="1"/>
    <n v="5.0000000000000001E-4"/>
    <n v="1150700"/>
    <s v="Slurry/Paste"/>
    <s v="Elemental"/>
    <n v="30"/>
    <s v="1g"/>
    <s v="currently unknown"/>
    <n v="3.1099999999999997E-5"/>
  </r>
  <r>
    <s v="L"/>
    <x v="1"/>
    <n v="5.0000000000000001E-4"/>
    <n v="1150700"/>
    <s v="Slurry/Paste"/>
    <s v="Elemental"/>
    <n v="30"/>
    <s v="1g"/>
    <s v="currently unknown"/>
    <n v="3.1099999999999997E-5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  <r>
    <m/>
    <x v="2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10">
    <pivotField showAll="0"/>
    <pivotField axis="axisRow" showAll="0">
      <items count="24">
        <item m="1" x="21"/>
        <item m="1" x="22"/>
        <item m="1" x="18"/>
        <item m="1" x="20"/>
        <item m="1" x="5"/>
        <item m="1" x="10"/>
        <item m="1" x="16"/>
        <item m="1" x="17"/>
        <item m="1" x="3"/>
        <item m="1" x="14"/>
        <item m="1" x="8"/>
        <item m="1" x="19"/>
        <item x="1"/>
        <item m="1" x="9"/>
        <item m="1" x="11"/>
        <item x="0"/>
        <item m="1" x="7"/>
        <item m="1" x="12"/>
        <item m="1" x="13"/>
        <item m="1" x="4"/>
        <item m="1" x="15"/>
        <item x="2"/>
        <item m="1" x="6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4">
    <i>
      <x v="12"/>
    </i>
    <i>
      <x v="15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75" zoomScaleNormal="75" workbookViewId="0">
      <pane ySplit="23" topLeftCell="A24" activePane="bottomLeft" state="frozenSplit"/>
      <selection activeCell="C5" sqref="C5"/>
      <selection pane="bottomLeft" activeCell="M24" sqref="M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  <c r="D5" s="9" t="s">
        <v>892</v>
      </c>
    </row>
    <row r="6" spans="1:4">
      <c r="A6" s="17" t="s">
        <v>11</v>
      </c>
      <c r="B6" s="11"/>
      <c r="D6" s="9" t="s">
        <v>893</v>
      </c>
    </row>
    <row r="7" spans="1:4">
      <c r="A7" s="17" t="s">
        <v>879</v>
      </c>
      <c r="B7" s="11" t="s">
        <v>884</v>
      </c>
      <c r="D7" s="9" t="s">
        <v>882</v>
      </c>
    </row>
    <row r="8" spans="1:4">
      <c r="A8" s="17" t="s">
        <v>13</v>
      </c>
      <c r="B8" s="11" t="s">
        <v>885</v>
      </c>
      <c r="D8" s="9" t="s">
        <v>894</v>
      </c>
    </row>
    <row r="9" spans="1:4">
      <c r="A9" s="17" t="s">
        <v>14</v>
      </c>
      <c r="B9" s="11" t="s">
        <v>25</v>
      </c>
      <c r="D9" s="9" t="s">
        <v>895</v>
      </c>
    </row>
    <row r="10" spans="1:4">
      <c r="A10" s="17" t="s">
        <v>15</v>
      </c>
      <c r="B10" s="11">
        <v>94720</v>
      </c>
      <c r="D10" s="9" t="s">
        <v>896</v>
      </c>
    </row>
    <row r="11" spans="1:4">
      <c r="A11" s="17" t="s">
        <v>809</v>
      </c>
      <c r="B11" s="11" t="s">
        <v>886</v>
      </c>
      <c r="D11" s="9" t="s">
        <v>897</v>
      </c>
    </row>
    <row r="12" spans="1:4">
      <c r="A12" s="17" t="s">
        <v>26</v>
      </c>
      <c r="B12" s="22" t="s">
        <v>887</v>
      </c>
    </row>
    <row r="13" spans="1:4">
      <c r="A13" s="17" t="s">
        <v>839</v>
      </c>
      <c r="B13" s="12" t="s">
        <v>888</v>
      </c>
    </row>
    <row r="14" spans="1:4">
      <c r="A14" s="17" t="s">
        <v>16</v>
      </c>
      <c r="B14" s="39" t="s">
        <v>890</v>
      </c>
    </row>
    <row r="15" spans="1:4">
      <c r="A15" s="17" t="s">
        <v>41</v>
      </c>
      <c r="B15" s="40" t="s">
        <v>889</v>
      </c>
      <c r="C15" s="9" t="s">
        <v>854</v>
      </c>
    </row>
    <row r="16" spans="1:4">
      <c r="A16" s="17" t="s">
        <v>40</v>
      </c>
      <c r="B16" s="13">
        <v>40927</v>
      </c>
      <c r="C16" s="9" t="s">
        <v>854</v>
      </c>
    </row>
    <row r="17" spans="1:34">
      <c r="A17" s="17" t="s">
        <v>811</v>
      </c>
      <c r="B17" s="40">
        <v>40929</v>
      </c>
      <c r="C17" s="9" t="s">
        <v>853</v>
      </c>
    </row>
    <row r="18" spans="1:34">
      <c r="A18" s="17" t="s">
        <v>42</v>
      </c>
      <c r="B18" s="11" t="s">
        <v>891</v>
      </c>
      <c r="C18" s="9" t="s">
        <v>43</v>
      </c>
    </row>
    <row r="19" spans="1:34">
      <c r="A19" s="17" t="s">
        <v>807</v>
      </c>
      <c r="B19" s="11"/>
      <c r="C19" s="9" t="s">
        <v>43</v>
      </c>
    </row>
    <row r="20" spans="1:34">
      <c r="A20" s="17" t="s">
        <v>808</v>
      </c>
      <c r="B20" s="38"/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L23" s="9" t="s">
        <v>912</v>
      </c>
      <c r="M23" s="9" t="s">
        <v>913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898</v>
      </c>
      <c r="B24" s="9" t="s">
        <v>537</v>
      </c>
      <c r="C24" s="18">
        <v>0.01</v>
      </c>
      <c r="D24" s="30">
        <f>IF(Table5[[#This Row],[Mass (g)]]="","",Table5[[#This Row],[Mass (g)]]*VLOOKUP(Table5[[#This Row],[Nuclide]],Doedata,4)*37000000000)</f>
        <v>1454100.0000000002</v>
      </c>
      <c r="E24" s="10" t="s">
        <v>817</v>
      </c>
      <c r="F24" s="10" t="s">
        <v>31</v>
      </c>
      <c r="G24" s="10">
        <v>30</v>
      </c>
      <c r="H24" s="10" t="s">
        <v>826</v>
      </c>
      <c r="I24" s="10" t="s">
        <v>911</v>
      </c>
      <c r="J24" s="26">
        <f>IF(Table5[[#This Row],[Activity (Bq)]]="","",Table5[[#This Row],[Activity (Bq)]]/37000000000)</f>
        <v>3.9300000000000007E-5</v>
      </c>
      <c r="L24" s="9">
        <v>13001</v>
      </c>
      <c r="M24" s="9" t="s">
        <v>914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 t="s">
        <v>899</v>
      </c>
      <c r="B25" s="9" t="s">
        <v>534</v>
      </c>
      <c r="C25" s="18">
        <v>5.0000000000000001E-4</v>
      </c>
      <c r="D25" s="30">
        <f>IF(Table5[[#This Row],[Mass (g)]]="","",Table5[[#This Row],[Mass (g)]]*VLOOKUP(Table5[[#This Row],[Nuclide]],Doedata,4)*37000000000)</f>
        <v>1150700</v>
      </c>
      <c r="E25" s="10" t="s">
        <v>820</v>
      </c>
      <c r="F25" s="10" t="s">
        <v>822</v>
      </c>
      <c r="G25" s="10">
        <v>30</v>
      </c>
      <c r="H25" s="10" t="s">
        <v>850</v>
      </c>
      <c r="I25" s="10" t="s">
        <v>911</v>
      </c>
      <c r="J25" s="26">
        <f>IF(Table5[[#This Row],[Activity (Bq)]]="","",Table5[[#This Row],[Activity (Bq)]]/37000000000)</f>
        <v>3.1099999999999997E-5</v>
      </c>
      <c r="L25" s="9">
        <v>11362</v>
      </c>
      <c r="M25" s="9" t="s">
        <v>915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 t="s">
        <v>900</v>
      </c>
      <c r="B26" s="9" t="s">
        <v>534</v>
      </c>
      <c r="C26" s="18">
        <v>5.0000000000000001E-4</v>
      </c>
      <c r="D26" s="30">
        <f>IF(Table5[[#This Row],[Mass (g)]]="","",Table5[[#This Row],[Mass (g)]]*VLOOKUP(Table5[[#This Row],[Nuclide]],Doedata,4)*37000000000)</f>
        <v>1150700</v>
      </c>
      <c r="E26" s="10" t="s">
        <v>820</v>
      </c>
      <c r="F26" s="10" t="s">
        <v>822</v>
      </c>
      <c r="G26" s="10">
        <v>30</v>
      </c>
      <c r="H26" s="10" t="s">
        <v>850</v>
      </c>
      <c r="I26" s="10" t="s">
        <v>911</v>
      </c>
      <c r="J26" s="26">
        <f>IF(Table5[[#This Row],[Activity (Bq)]]="","",Table5[[#This Row],[Activity (Bq)]]/37000000000)</f>
        <v>3.1099999999999997E-5</v>
      </c>
      <c r="L26" s="9">
        <v>11362</v>
      </c>
      <c r="M26" s="9" t="s">
        <v>915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 t="s">
        <v>901</v>
      </c>
      <c r="B27" s="9" t="s">
        <v>534</v>
      </c>
      <c r="C27" s="18">
        <v>5.0000000000000001E-4</v>
      </c>
      <c r="D27" s="30">
        <f>IF(Table5[[#This Row],[Mass (g)]]="","",Table5[[#This Row],[Mass (g)]]*VLOOKUP(Table5[[#This Row],[Nuclide]],Doedata,4)*37000000000)</f>
        <v>1150700</v>
      </c>
      <c r="E27" s="10" t="s">
        <v>820</v>
      </c>
      <c r="F27" s="10" t="s">
        <v>822</v>
      </c>
      <c r="G27" s="10">
        <v>30</v>
      </c>
      <c r="H27" s="10" t="s">
        <v>850</v>
      </c>
      <c r="I27" s="10" t="s">
        <v>911</v>
      </c>
      <c r="J27" s="26">
        <f>IF(Table5[[#This Row],[Activity (Bq)]]="","",Table5[[#This Row],[Activity (Bq)]]/37000000000)</f>
        <v>3.1099999999999997E-5</v>
      </c>
      <c r="L27" s="9">
        <v>11362</v>
      </c>
      <c r="M27" s="9" t="s">
        <v>915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 t="s">
        <v>902</v>
      </c>
      <c r="B28" s="9" t="s">
        <v>534</v>
      </c>
      <c r="C28" s="18">
        <v>5.0000000000000001E-4</v>
      </c>
      <c r="D28" s="30">
        <f>IF(Table5[[#This Row],[Mass (g)]]="","",Table5[[#This Row],[Mass (g)]]*VLOOKUP(Table5[[#This Row],[Nuclide]],Doedata,4)*37000000000)</f>
        <v>1150700</v>
      </c>
      <c r="E28" s="10" t="s">
        <v>820</v>
      </c>
      <c r="F28" s="10" t="s">
        <v>822</v>
      </c>
      <c r="G28" s="10">
        <v>30</v>
      </c>
      <c r="H28" s="10" t="s">
        <v>850</v>
      </c>
      <c r="I28" s="10" t="s">
        <v>911</v>
      </c>
      <c r="J28" s="26">
        <f>IF(Table5[[#This Row],[Activity (Bq)]]="","",Table5[[#This Row],[Activity (Bq)]]/37000000000)</f>
        <v>3.1099999999999997E-5</v>
      </c>
      <c r="L28" s="9">
        <v>11362</v>
      </c>
      <c r="M28" s="9" t="s">
        <v>915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 t="s">
        <v>903</v>
      </c>
      <c r="B29" s="9" t="s">
        <v>534</v>
      </c>
      <c r="C29" s="18">
        <v>5.0000000000000001E-4</v>
      </c>
      <c r="D29" s="30">
        <f>IF(Table5[[#This Row],[Mass (g)]]="","",Table5[[#This Row],[Mass (g)]]*VLOOKUP(Table5[[#This Row],[Nuclide]],Doedata,4)*37000000000)</f>
        <v>1150700</v>
      </c>
      <c r="E29" s="10" t="s">
        <v>820</v>
      </c>
      <c r="F29" s="10" t="s">
        <v>822</v>
      </c>
      <c r="G29" s="10">
        <v>30</v>
      </c>
      <c r="H29" s="10" t="s">
        <v>850</v>
      </c>
      <c r="I29" s="10" t="s">
        <v>911</v>
      </c>
      <c r="J29" s="26">
        <f>IF(Table5[[#This Row],[Activity (Bq)]]="","",Table5[[#This Row],[Activity (Bq)]]/37000000000)</f>
        <v>3.1099999999999997E-5</v>
      </c>
      <c r="L29" s="9">
        <v>11362</v>
      </c>
      <c r="M29" s="9" t="s">
        <v>917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 t="s">
        <v>904</v>
      </c>
      <c r="B30" s="9" t="s">
        <v>534</v>
      </c>
      <c r="C30" s="18">
        <v>5.0000000000000001E-4</v>
      </c>
      <c r="D30" s="30">
        <f>IF(Table5[[#This Row],[Mass (g)]]="","",Table5[[#This Row],[Mass (g)]]*VLOOKUP(Table5[[#This Row],[Nuclide]],Doedata,4)*37000000000)</f>
        <v>1150700</v>
      </c>
      <c r="E30" s="10" t="s">
        <v>820</v>
      </c>
      <c r="F30" s="10" t="s">
        <v>822</v>
      </c>
      <c r="G30" s="10">
        <v>30</v>
      </c>
      <c r="H30" s="10" t="s">
        <v>850</v>
      </c>
      <c r="I30" s="10" t="s">
        <v>911</v>
      </c>
      <c r="J30" s="26">
        <f>IF(Table5[[#This Row],[Activity (Bq)]]="","",Table5[[#This Row],[Activity (Bq)]]/37000000000)</f>
        <v>3.1099999999999997E-5</v>
      </c>
      <c r="L30" s="9">
        <v>11362</v>
      </c>
      <c r="M30" s="9" t="s">
        <v>917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 t="s">
        <v>905</v>
      </c>
      <c r="B31" s="9" t="s">
        <v>534</v>
      </c>
      <c r="C31" s="18">
        <v>5.0000000000000001E-4</v>
      </c>
      <c r="D31" s="30">
        <f>IF(Table5[[#This Row],[Mass (g)]]="","",Table5[[#This Row],[Mass (g)]]*VLOOKUP(Table5[[#This Row],[Nuclide]],Doedata,4)*37000000000)</f>
        <v>1150700</v>
      </c>
      <c r="E31" s="10" t="s">
        <v>820</v>
      </c>
      <c r="F31" s="10" t="s">
        <v>822</v>
      </c>
      <c r="G31" s="10">
        <v>30</v>
      </c>
      <c r="H31" s="10" t="s">
        <v>850</v>
      </c>
      <c r="I31" s="10" t="s">
        <v>911</v>
      </c>
      <c r="J31" s="26">
        <f>IF(Table5[[#This Row],[Activity (Bq)]]="","",Table5[[#This Row],[Activity (Bq)]]/37000000000)</f>
        <v>3.1099999999999997E-5</v>
      </c>
      <c r="L31" s="9">
        <v>11362</v>
      </c>
      <c r="M31" s="9" t="s">
        <v>917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 t="s">
        <v>906</v>
      </c>
      <c r="B32" s="9" t="s">
        <v>534</v>
      </c>
      <c r="C32" s="18">
        <v>5.0000000000000001E-4</v>
      </c>
      <c r="D32" s="30">
        <f>IF(Table5[[#This Row],[Mass (g)]]="","",Table5[[#This Row],[Mass (g)]]*VLOOKUP(Table5[[#This Row],[Nuclide]],Doedata,4)*37000000000)</f>
        <v>1150700</v>
      </c>
      <c r="E32" s="10" t="s">
        <v>820</v>
      </c>
      <c r="F32" s="10" t="s">
        <v>822</v>
      </c>
      <c r="G32" s="10">
        <v>30</v>
      </c>
      <c r="H32" s="10" t="s">
        <v>850</v>
      </c>
      <c r="I32" s="10" t="s">
        <v>911</v>
      </c>
      <c r="J32" s="26">
        <f>IF(Table5[[#This Row],[Activity (Bq)]]="","",Table5[[#This Row],[Activity (Bq)]]/37000000000)</f>
        <v>3.1099999999999997E-5</v>
      </c>
      <c r="L32" s="9">
        <v>11362</v>
      </c>
      <c r="M32" s="9" t="s">
        <v>917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 t="s">
        <v>907</v>
      </c>
      <c r="B33" s="9" t="s">
        <v>534</v>
      </c>
      <c r="C33" s="18">
        <v>5.0000000000000001E-4</v>
      </c>
      <c r="D33" s="30">
        <f>IF(Table5[[#This Row],[Mass (g)]]="","",Table5[[#This Row],[Mass (g)]]*VLOOKUP(Table5[[#This Row],[Nuclide]],Doedata,4)*37000000000)</f>
        <v>1150700</v>
      </c>
      <c r="E33" s="10" t="s">
        <v>820</v>
      </c>
      <c r="F33" s="10" t="s">
        <v>822</v>
      </c>
      <c r="G33" s="10">
        <v>30</v>
      </c>
      <c r="H33" s="10" t="s">
        <v>850</v>
      </c>
      <c r="I33" s="10" t="s">
        <v>911</v>
      </c>
      <c r="J33" s="26">
        <f>IF(Table5[[#This Row],[Activity (Bq)]]="","",Table5[[#This Row],[Activity (Bq)]]/37000000000)</f>
        <v>3.1099999999999997E-5</v>
      </c>
      <c r="L33" s="9">
        <v>11362</v>
      </c>
      <c r="M33" s="9" t="s">
        <v>916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 t="s">
        <v>908</v>
      </c>
      <c r="B34" s="9" t="s">
        <v>534</v>
      </c>
      <c r="C34" s="18">
        <v>5.0000000000000001E-4</v>
      </c>
      <c r="D34" s="30">
        <f>IF(Table5[[#This Row],[Mass (g)]]="","",Table5[[#This Row],[Mass (g)]]*VLOOKUP(Table5[[#This Row],[Nuclide]],Doedata,4)*37000000000)</f>
        <v>1150700</v>
      </c>
      <c r="E34" s="10" t="s">
        <v>820</v>
      </c>
      <c r="F34" s="10" t="s">
        <v>822</v>
      </c>
      <c r="G34" s="10">
        <v>30</v>
      </c>
      <c r="H34" s="10" t="s">
        <v>850</v>
      </c>
      <c r="I34" s="10" t="s">
        <v>911</v>
      </c>
      <c r="J34" s="26">
        <f>IF(Table5[[#This Row],[Activity (Bq)]]="","",Table5[[#This Row],[Activity (Bq)]]/37000000000)</f>
        <v>3.1099999999999997E-5</v>
      </c>
      <c r="L34" s="9">
        <v>11362</v>
      </c>
      <c r="M34" s="9" t="s">
        <v>916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 t="s">
        <v>909</v>
      </c>
      <c r="B35" s="9" t="s">
        <v>534</v>
      </c>
      <c r="C35" s="18">
        <v>5.0000000000000001E-4</v>
      </c>
      <c r="D35" s="30">
        <f>IF(Table5[[#This Row],[Mass (g)]]="","",Table5[[#This Row],[Mass (g)]]*VLOOKUP(Table5[[#This Row],[Nuclide]],Doedata,4)*37000000000)</f>
        <v>1150700</v>
      </c>
      <c r="E35" s="10" t="s">
        <v>820</v>
      </c>
      <c r="F35" s="10" t="s">
        <v>822</v>
      </c>
      <c r="G35" s="10">
        <v>30</v>
      </c>
      <c r="H35" s="10" t="s">
        <v>850</v>
      </c>
      <c r="I35" s="10" t="s">
        <v>911</v>
      </c>
      <c r="J35" s="26">
        <f>IF(Table5[[#This Row],[Activity (Bq)]]="","",Table5[[#This Row],[Activity (Bq)]]/37000000000)</f>
        <v>3.1099999999999997E-5</v>
      </c>
      <c r="L35" s="9">
        <v>11362</v>
      </c>
      <c r="M35" s="9" t="s">
        <v>916</v>
      </c>
      <c r="AD35" s="29" t="s">
        <v>67</v>
      </c>
      <c r="AE35" s="17"/>
      <c r="AF35" s="17"/>
      <c r="AG35" s="17" t="s">
        <v>860</v>
      </c>
      <c r="AH35" s="17"/>
    </row>
    <row r="36" spans="1:34">
      <c r="A36" s="9" t="s">
        <v>910</v>
      </c>
      <c r="B36" s="9" t="s">
        <v>534</v>
      </c>
      <c r="C36" s="18">
        <v>5.0000000000000001E-4</v>
      </c>
      <c r="D36" s="30">
        <f>IF(Table5[[#This Row],[Mass (g)]]="","",Table5[[#This Row],[Mass (g)]]*VLOOKUP(Table5[[#This Row],[Nuclide]],Doedata,4)*37000000000)</f>
        <v>1150700</v>
      </c>
      <c r="E36" s="10" t="s">
        <v>820</v>
      </c>
      <c r="F36" s="10" t="s">
        <v>822</v>
      </c>
      <c r="G36" s="10">
        <v>30</v>
      </c>
      <c r="H36" s="10" t="s">
        <v>850</v>
      </c>
      <c r="I36" s="10" t="s">
        <v>911</v>
      </c>
      <c r="J36" s="26">
        <f>IF(Table5[[#This Row],[Activity (Bq)]]="","",Table5[[#This Row],[Activity (Bq)]]/37000000000)</f>
        <v>3.1099999999999997E-5</v>
      </c>
      <c r="L36" s="9">
        <v>11362</v>
      </c>
      <c r="M36" s="9" t="s">
        <v>916</v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8"/>
  <sheetViews>
    <sheetView workbookViewId="0">
      <selection activeCell="C5" sqref="C5"/>
    </sheetView>
  </sheetViews>
  <sheetFormatPr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534</v>
      </c>
      <c r="B5" s="19">
        <v>6.0000000000000019E-3</v>
      </c>
      <c r="C5" s="19">
        <v>13808400</v>
      </c>
      <c r="D5" s="19">
        <v>3.7319999999999996E-4</v>
      </c>
    </row>
    <row r="6" spans="1:4">
      <c r="A6" s="25" t="s">
        <v>537</v>
      </c>
      <c r="B6" s="19">
        <v>0.01</v>
      </c>
      <c r="C6" s="19">
        <v>1454100.0000000002</v>
      </c>
      <c r="D6" s="19">
        <v>3.9300000000000007E-5</v>
      </c>
    </row>
    <row r="7" spans="1:4">
      <c r="A7" s="25" t="s">
        <v>842</v>
      </c>
      <c r="B7" s="19"/>
      <c r="C7" s="19">
        <v>0</v>
      </c>
      <c r="D7" s="19">
        <v>0</v>
      </c>
    </row>
    <row r="8" spans="1:4">
      <c r="A8" s="25" t="s">
        <v>843</v>
      </c>
      <c r="B8" s="19">
        <v>1.6E-2</v>
      </c>
      <c r="C8" s="19">
        <v>15262500</v>
      </c>
      <c r="D8" s="19">
        <v>4.125E-4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77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7" hidden="1" customWidth="1"/>
    <col min="2" max="4" width="12.7109375" style="37" customWidth="1"/>
    <col min="5" max="5" width="16.7109375" style="37" customWidth="1"/>
    <col min="6" max="8" width="12.7109375" style="37" hidden="1" customWidth="1"/>
    <col min="9" max="16384" width="9.1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deborah</cp:lastModifiedBy>
  <cp:lastPrinted>2010-11-18T22:52:38Z</cp:lastPrinted>
  <dcterms:created xsi:type="dcterms:W3CDTF">2010-11-12T20:51:00Z</dcterms:created>
  <dcterms:modified xsi:type="dcterms:W3CDTF">2011-12-17T02:44:38Z</dcterms:modified>
</cp:coreProperties>
</file>