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887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Here)'!$AE$23:$AE$31</definedName>
    <definedName name="_xlnm.Print_Area" localSheetId="0">'Notice Data (Enter Data Here)'!$A$1:$I$31</definedName>
  </definedNames>
  <calcPr calcId="125725" calcMode="manual" concurrentCalc="0"/>
  <pivotCaches>
    <pivotCache cacheId="0" r:id="rId6"/>
  </pivotCaches>
</workbook>
</file>

<file path=xl/calcChain.xml><?xml version="1.0" encoding="utf-8"?>
<calcChain xmlns="http://schemas.openxmlformats.org/spreadsheetml/2006/main">
  <c r="C27" i="1"/>
  <c r="D27"/>
  <c r="J27"/>
  <c r="C26"/>
  <c r="D26"/>
  <c r="J26"/>
  <c r="C25"/>
  <c r="D25"/>
  <c r="J25"/>
  <c r="C24"/>
  <c r="D24"/>
  <c r="J24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J75" i="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28" i="1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<sst xmlns="http://schemas.openxmlformats.org/spreadsheetml/2006/main" count="3289" uniqueCount="916">
  <si>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</si>
  <si>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</si>
  <si>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</si>
  <si>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</si>
  <si>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</si>
  <si>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</si>
  <si>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</si>
  <si>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</si>
  <si>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</si>
  <si>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</si>
  <si>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</si>
  <si>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</si>
  <si>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</si>
  <si>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</si>
  <si>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</si>
  <si>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</si>
  <si>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</si>
  <si>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</si>
  <si>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</si>
  <si>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</si>
  <si>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</si>
  <si>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</si>
  <si>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</si>
  <si>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</si>
  <si>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</si>
  <si>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</si>
  <si>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</si>
  <si>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</si>
  <si>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</si>
  <si>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</si>
  <si>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</si>
  <si>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</si>
  <si>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</si>
  <si>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</si>
  <si>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</si>
  <si>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</si>
  <si>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</si>
  <si>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</si>
  <si>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</si>
  <si>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</si>
  <si>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</si>
  <si>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</si>
  <si>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</si>
  <si>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</si>
  <si>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</si>
  <si>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</si>
  <si>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</si>
  <si>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</si>
  <si>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</si>
  <si>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</si>
  <si>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</si>
  <si>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</si>
  <si>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</si>
  <si>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</si>
  <si>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</si>
  <si>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</si>
  <si>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</si>
  <si>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</si>
  <si>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</si>
  <si>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</si>
  <si>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</si>
  <si>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</si>
  <si>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</si>
  <si>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</si>
  <si>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</si>
  <si>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</si>
  <si>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</si>
  <si>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</si>
  <si>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</si>
  <si>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</si>
  <si>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</si>
  <si>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</si>
  <si>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</si>
  <si>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</si>
  <si>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</si>
  <si>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</si>
  <si>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</si>
  <si>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</si>
  <si>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</si>
  <si>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</si>
  <si>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</si>
  <si>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</si>
  <si>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</si>
  <si>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</si>
  <si>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</si>
  <si>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</si>
  <si>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</si>
  <si>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</si>
  <si>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</si>
  <si>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</si>
  <si>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</si>
  <si>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</si>
  <si>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</si>
  <si>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</si>
  <si>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</si>
  <si>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</si>
  <si>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</si>
  <si>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</si>
  <si>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</si>
  <si>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</si>
  <si>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</si>
  <si>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</si>
  <si>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</si>
  <si>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</si>
  <si>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</si>
  <si>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</si>
  <si>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</si>
  <si>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</si>
  <si>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</si>
  <si>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</si>
  <si>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</si>
  <si>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</si>
  <si>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</si>
  <si>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</si>
  <si>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</si>
  <si>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</si>
  <si>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</si>
  <si>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</si>
  <si>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</si>
  <si>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</si>
  <si>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</si>
  <si>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</si>
  <si>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</si>
  <si>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</si>
  <si>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</si>
  <si>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</si>
  <si>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</si>
  <si>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</si>
  <si>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</si>
  <si>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</si>
  <si>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</si>
  <si>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</si>
  <si>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</si>
  <si>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</si>
  <si>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</si>
  <si>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</si>
  <si>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</si>
  <si>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</si>
  <si>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</si>
  <si>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</si>
  <si>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</si>
  <si>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</si>
  <si>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</si>
  <si>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</si>
  <si>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</si>
  <si>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</si>
  <si>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</si>
  <si>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</si>
  <si>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</si>
  <si>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</si>
  <si>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</si>
  <si>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</si>
  <si>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</si>
  <si>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</si>
  <si>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</si>
  <si>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</si>
  <si>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</si>
  <si>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</si>
  <si>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</si>
  <si>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</si>
  <si>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</si>
  <si>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</si>
  <si>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</si>
  <si>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</si>
  <si>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</si>
  <si>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</si>
  <si>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</si>
  <si>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</si>
  <si>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</si>
  <si>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</si>
  <si>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</si>
  <si>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</si>
  <si>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</si>
  <si>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</si>
  <si>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</si>
  <si>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</si>
  <si>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</si>
  <si>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</si>
  <si>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</si>
  <si>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</si>
  <si>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</si>
  <si>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</si>
  <si>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</si>
  <si>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</si>
  <si>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</si>
  <si>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</si>
  <si>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</si>
  <si>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</si>
  <si>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</si>
  <si>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</si>
  <si>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</si>
  <si>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</si>
  <si>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</si>
  <si>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</si>
  <si>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</si>
  <si>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</si>
  <si>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</si>
  <si>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</si>
  <si>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</si>
  <si>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</si>
  <si>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</si>
  <si>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</si>
  <si>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</si>
  <si>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</si>
  <si>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</si>
  <si>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</si>
  <si>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</si>
  <si>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</si>
  <si>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</si>
  <si>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</si>
  <si>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</si>
  <si>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</si>
  <si>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</si>
  <si>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</si>
  <si>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</si>
  <si>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</si>
  <si>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</si>
  <si>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</si>
  <si>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</si>
  <si>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</si>
  <si>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</si>
  <si>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</si>
  <si>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</si>
  <si>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</si>
  <si>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</si>
  <si>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</si>
  <si>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</si>
  <si>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</si>
  <si>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</si>
  <si>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</si>
  <si>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</si>
  <si>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</si>
  <si>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</si>
  <si>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</si>
  <si>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</si>
  <si>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</si>
  <si>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</si>
  <si>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</si>
  <si>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</si>
  <si>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</si>
  <si>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</si>
  <si>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</si>
  <si>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</si>
  <si>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</si>
  <si>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</si>
  <si>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</si>
  <si>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</si>
  <si>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</si>
  <si>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</si>
  <si>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</si>
  <si>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</si>
  <si>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</si>
  <si>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</si>
  <si>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</si>
  <si>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</si>
  <si>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</si>
  <si>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</si>
  <si>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</si>
  <si>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</si>
  <si>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</si>
  <si>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</si>
  <si>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</si>
  <si>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</si>
  <si>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</si>
  <si>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</si>
  <si>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</si>
  <si>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</si>
  <si>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</si>
  <si>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</si>
  <si>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</si>
  <si>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</si>
  <si>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</si>
  <si>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</si>
  <si>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</si>
  <si>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</si>
  <si>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</si>
  <si>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</si>
  <si>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</si>
  <si>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</si>
  <si>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</si>
  <si>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</si>
  <si>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</si>
  <si>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</si>
  <si>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</si>
  <si>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</si>
  <si>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</si>
  <si>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</si>
  <si>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</si>
  <si>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</si>
  <si>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</si>
  <si>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</si>
  <si>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</si>
  <si>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</si>
  <si>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</si>
  <si>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</si>
  <si>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</si>
  <si>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</si>
  <si>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</si>
  <si>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</si>
  <si>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</si>
  <si>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</si>
  <si>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</si>
  <si>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</si>
  <si>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</si>
  <si>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</si>
  <si>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</si>
  <si>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</si>
  <si>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</si>
  <si>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</si>
  <si>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</si>
  <si>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</si>
  <si>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</si>
  <si>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</si>
  <si>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</si>
  <si>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</si>
  <si>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</si>
  <si>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</si>
  <si>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</si>
  <si>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</si>
  <si>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</si>
  <si>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</si>
  <si>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</si>
  <si>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</si>
  <si>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</si>
  <si>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</si>
  <si>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</si>
  <si>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</si>
  <si>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</si>
  <si>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</si>
  <si>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</si>
  <si>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</si>
  <si>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</si>
  <si>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</si>
  <si>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</si>
  <si>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</si>
  <si>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</si>
  <si>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</si>
  <si>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</si>
  <si>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</si>
  <si>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</si>
  <si>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</si>
  <si>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</si>
  <si>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</si>
  <si>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</si>
  <si>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</si>
  <si>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</si>
  <si>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</si>
  <si>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</si>
  <si>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</si>
  <si>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</si>
  <si>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</si>
  <si>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</si>
  <si>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</si>
  <si>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</si>
  <si>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</si>
  <si>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</si>
  <si>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</si>
  <si>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</si>
  <si>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</si>
  <si>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</si>
  <si>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</si>
  <si>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</si>
  <si>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</si>
  <si>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</si>
  <si>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</si>
  <si>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</si>
  <si>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</si>
  <si>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</si>
  <si>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</si>
  <si>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</si>
  <si>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</si>
  <si>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</si>
  <si>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</si>
  <si>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</si>
  <si>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</si>
  <si>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</si>
  <si>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</si>
  <si>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</si>
  <si>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</si>
  <si>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</si>
  <si>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</si>
  <si>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</si>
  <si>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</si>
  <si>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</si>
  <si>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</si>
  <si>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</si>
  <si>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</si>
  <si>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</si>
  <si>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</si>
  <si>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</si>
  <si>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</si>
  <si>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</si>
  <si>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</si>
  <si>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</si>
  <si>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</si>
  <si>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</si>
  <si>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</si>
  <si>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</si>
  <si>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</si>
  <si>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</si>
  <si>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</si>
  <si>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</si>
  <si>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</si>
  <si>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</si>
  <si>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</si>
  <si>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</si>
  <si>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</si>
  <si>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</si>
  <si>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</si>
  <si>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</si>
  <si>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</si>
  <si>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</si>
  <si>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</si>
  <si>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</si>
  <si>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</si>
  <si>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</si>
  <si>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</si>
  <si>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</si>
  <si>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</si>
  <si>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</si>
  <si>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</si>
  <si>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</si>
  <si>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</si>
  <si>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</si>
  <si>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</si>
  <si>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</si>
  <si>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</si>
  <si>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</si>
  <si>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</si>
  <si>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</si>
  <si>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</si>
  <si>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</si>
  <si>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</si>
  <si>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</si>
  <si>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</si>
  <si>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</si>
  <si>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</si>
  <si>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</si>
  <si>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</si>
  <si>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</si>
  <si>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</si>
  <si>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</si>
  <si>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</si>
  <si>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</si>
  <si>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</si>
  <si>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</si>
  <si>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</si>
  <si>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</si>
  <si>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</si>
  <si>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</si>
  <si>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</si>
  <si>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</si>
  <si>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</si>
  <si>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</si>
  <si>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</si>
  <si>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</si>
  <si>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</si>
  <si>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</si>
  <si>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</si>
  <si>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</si>
  <si>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</si>
  <si>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</si>
  <si>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</si>
  <si>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</si>
  <si>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</si>
  <si>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</si>
  <si>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</si>
  <si>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</si>
  <si>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</si>
  <si>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</si>
  <si>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</si>
  <si>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</si>
  <si>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</si>
  <si>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</si>
  <si>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</si>
  <si>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</si>
  <si>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</si>
  <si>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</si>
  <si>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</si>
  <si>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</si>
  <si>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</si>
  <si>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</si>
  <si>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</si>
  <si>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</si>
  <si>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</si>
  <si>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</si>
  <si>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</si>
  <si>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</si>
  <si>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</si>
  <si>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</si>
  <si>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</si>
  <si>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</si>
  <si>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</si>
  <si>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</si>
  <si>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</si>
  <si>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</si>
  <si>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</si>
  <si>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</si>
  <si>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</si>
  <si>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</si>
  <si>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</si>
  <si>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</si>
  <si>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</si>
  <si>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</si>
  <si>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</si>
  <si>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</si>
  <si>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</si>
  <si>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</si>
  <si>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</si>
  <si>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</si>
  <si>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</si>
  <si>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</si>
  <si>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</si>
  <si>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</si>
  <si>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</si>
  <si>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</si>
  <si>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</si>
  <si>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</si>
  <si>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</si>
  <si>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</si>
  <si>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</si>
  <si>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</si>
  <si>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</si>
  <si>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</si>
  <si>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</si>
  <si>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</si>
  <si>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</si>
  <si>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</si>
  <si>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</si>
  <si>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</si>
  <si>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</si>
  <si>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</si>
  <si>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</si>
  <si>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</si>
  <si>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</si>
  <si>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</si>
  <si>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</si>
  <si>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</si>
  <si>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</si>
  <si>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</si>
  <si>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</si>
  <si>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</si>
  <si>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</si>
  <si>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</si>
  <si>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</si>
  <si>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</si>
  <si>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</si>
  <si>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</si>
  <si>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</si>
  <si>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</si>
  <si>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</si>
  <si>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</si>
  <si>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</si>
  <si>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</si>
  <si>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</si>
  <si>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</si>
  <si>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</si>
  <si>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</si>
  <si>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</si>
  <si>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</si>
  <si>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</si>
  <si>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</si>
  <si>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</si>
  <si>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</si>
  <si>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</si>
  <si>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</si>
  <si>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</si>
  <si>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</si>
  <si>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</si>
  <si>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</si>
  <si>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</si>
  <si>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</si>
  <si>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</si>
  <si>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</si>
  <si>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</si>
  <si>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</si>
  <si>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</si>
  <si>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</si>
  <si>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</si>
  <si>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</si>
  <si>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</si>
  <si>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</si>
  <si>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</si>
  <si>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</si>
  <si>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</si>
  <si>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</si>
  <si>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</si>
  <si>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</si>
  <si>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</si>
  <si>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</si>
  <si>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</si>
  <si>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</si>
  <si>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</si>
  <si>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</si>
  <si>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</si>
  <si>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</si>
  <si>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</si>
  <si>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</si>
  <si>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</si>
  <si>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</si>
  <si>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</si>
  <si>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</si>
  <si>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</si>
  <si>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</si>
  <si>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</si>
  <si>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</si>
  <si>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</si>
  <si>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</si>
  <si>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</si>
  <si>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</si>
  <si>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</si>
  <si>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</si>
  <si>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</si>
  <si>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</si>
  <si>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</si>
  <si>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</si>
  <si>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</si>
  <si>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</si>
  <si>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</si>
  <si>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</si>
  <si>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</si>
  <si>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</si>
  <si>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</si>
  <si>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</si>
  <si>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</si>
  <si>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</si>
  <si>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</si>
  <si>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</si>
  <si>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</si>
  <si>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</si>
  <si>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</si>
  <si>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</si>
  <si>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</si>
  <si>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</si>
  <si>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</si>
  <si>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</si>
  <si>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</si>
  <si>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</si>
  <si>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</si>
  <si>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</si>
  <si>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</si>
  <si>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</si>
  <si>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</si>
  <si>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</si>
  <si>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</si>
  <si>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</si>
  <si>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</si>
  <si>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</si>
  <si>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</si>
  <si>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</si>
  <si>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</si>
  <si>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</si>
  <si>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</si>
  <si>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</si>
  <si>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</si>
  <si>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</si>
  <si>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</si>
  <si>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</si>
  <si>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</si>
  <si>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</si>
  <si>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</si>
  <si>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</si>
  <si>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</si>
  <si>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</si>
  <si>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</si>
  <si>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</si>
  <si>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</si>
  <si>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</si>
  <si>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</si>
  <si>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</si>
  <si>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</si>
  <si>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</si>
  <si>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</si>
  <si>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</si>
  <si>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</si>
  <si>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</si>
  <si>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</si>
  <si>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</si>
  <si>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</si>
  <si>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</si>
  <si>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</si>
  <si>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</si>
  <si>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</si>
  <si>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</si>
  <si>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</si>
  <si>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</si>
  <si>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</si>
  <si>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</si>
  <si>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</si>
  <si>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</si>
  <si>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</si>
  <si>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</si>
  <si>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</si>
  <si>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</si>
  <si>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</si>
  <si>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</si>
  <si>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</si>
  <si>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</si>
  <si>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</si>
  <si>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</si>
  <si>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</si>
  <si>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</si>
  <si>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</si>
  <si>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</si>
  <si>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</si>
  <si>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</si>
  <si>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</si>
  <si>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</si>
  <si>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</si>
  <si>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</si>
  <si>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</si>
  <si>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</si>
  <si>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</si>
  <si>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</si>
  <si>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</si>
  <si>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</si>
  <si>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</si>
  <si>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</si>
  <si>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</si>
  <si>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</si>
  <si>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</si>
  <si>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</si>
  <si>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</si>
  <si>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</si>
  <si>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</si>
  <si>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</si>
  <si>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</si>
  <si>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</si>
  <si>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</si>
  <si>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</si>
  <si>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</si>
  <si>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</si>
  <si>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</si>
  <si>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</si>
  <si>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</si>
  <si>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</si>
  <si>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</si>
  <si>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</si>
  <si>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</si>
  <si>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</si>
  <si>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</si>
  <si>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</si>
  <si>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</si>
  <si>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</si>
  <si>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</si>
  <si>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</si>
  <si>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</si>
  <si>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</si>
  <si>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</si>
  <si>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</si>
  <si>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</si>
  <si>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</si>
  <si>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</si>
  <si>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</si>
  <si>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</si>
  <si>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</si>
  <si>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</si>
  <si>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</si>
  <si>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</si>
  <si>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</si>
  <si>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</si>
  <si>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</si>
  <si>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</si>
  <si>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</si>
  <si>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</si>
  <si>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</si>
  <si>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</si>
  <si>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</si>
  <si>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</si>
  <si>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</si>
  <si>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</si>
  <si>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</si>
  <si>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</si>
  <si>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</si>
  <si>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</si>
  <si>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</si>
  <si>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</si>
  <si>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</si>
  <si>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</si>
  <si>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</si>
  <si>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</si>
  <si>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</si>
  <si>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</si>
  <si>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</si>
  <si>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</si>
  <si>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</si>
  <si>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</si>
  <si>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</si>
  <si>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</si>
  <si>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</si>
  <si>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</si>
  <si>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</si>
  <si>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</si>
  <si>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</si>
  <si>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</si>
  <si>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</si>
  <si>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</si>
  <si>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</si>
  <si>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</si>
  <si>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</si>
  <si>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</si>
  <si>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</si>
  <si>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</si>
  <si>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</si>
  <si>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</si>
  <si>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</si>
  <si>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</si>
  <si>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</si>
  <si>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</si>
  <si>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</si>
  <si>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</si>
  <si>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</si>
  <si>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</si>
  <si>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</si>
  <si>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</si>
  <si>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</si>
  <si>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</si>
  <si>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</si>
  <si>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</si>
  <si>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</si>
  <si>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</si>
  <si>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</si>
  <si>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</si>
  <si>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</si>
  <si>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</si>
  <si>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</si>
  <si>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</si>
  <si>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</si>
  <si>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</si>
  <si>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</si>
  <si>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</si>
  <si>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</si>
  <si>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</si>
  <si>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</si>
  <si>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</si>
  <si>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</si>
  <si>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</si>
  <si>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</si>
  <si>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</si>
  <si>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</si>
  <si>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</si>
  <si>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</si>
  <si>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</si>
  <si>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</si>
  <si>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</si>
  <si>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</si>
  <si>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</si>
  <si>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</si>
  <si>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</si>
  <si>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</si>
  <si>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</si>
  <si>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</si>
  <si>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</si>
  <si>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</si>
  <si>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</si>
  <si>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</si>
  <si>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</si>
  <si>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</si>
  <si>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</si>
  <si>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</si>
  <si>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</si>
  <si>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</si>
  <si>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</si>
  <si>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</si>
  <si>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</si>
  <si>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</si>
  <si>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</si>
  <si>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</si>
  <si>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</si>
  <si>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</si>
  <si>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</si>
  <si>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</si>
  <si>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</si>
  <si>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</si>
  <si>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</si>
  <si>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</si>
  <si>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</si>
  <si>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</si>
  <si>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</si>
  <si>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</si>
  <si>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</si>
  <si>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</si>
  <si>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</si>
  <si>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</si>
  <si>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</si>
  <si>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</si>
  <si>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</si>
  <si>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</si>
  <si>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</si>
  <si>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</si>
  <si>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1q</t>
  </si>
  <si>
    <t>1r</t>
  </si>
  <si>
    <t>Sample ID</t>
  </si>
  <si>
    <t>Description</t>
  </si>
  <si>
    <t>Estimated loading (mg)</t>
  </si>
  <si>
    <t>Th-soil A</t>
  </si>
  <si>
    <t>Th-soil B</t>
  </si>
  <si>
    <t>Th-soil C</t>
  </si>
  <si>
    <t>ThO2 standard</t>
  </si>
  <si>
    <t>ThSRS-1</t>
  </si>
  <si>
    <t>ThSRS-2</t>
  </si>
  <si>
    <t>ThSRS-3</t>
  </si>
  <si>
    <t>ThO2</t>
  </si>
  <si>
    <t>Sample #</t>
  </si>
  <si>
    <t>Powell</t>
  </si>
  <si>
    <t>Brian</t>
  </si>
  <si>
    <t>Environmental Engineering and Earth Sciences, Clemson University</t>
  </si>
  <si>
    <t>342 Computer Court</t>
  </si>
  <si>
    <t>bpowell@clemson.edu</t>
  </si>
  <si>
    <t>Anderson</t>
  </si>
  <si>
    <t>SC</t>
  </si>
  <si>
    <t>USA</t>
  </si>
  <si>
    <t>864.656.1004</t>
  </si>
  <si>
    <t>#3702</t>
  </si>
  <si>
    <t>#2-3</t>
  </si>
  <si>
    <t>5/9/2014</t>
  </si>
</sst>
</file>

<file path=xl/styles.xml><?xml version="1.0" encoding="utf-8"?>
<styleSheet xmlns="http://schemas.openxmlformats.org/spreadsheetml/2006/main">
  <numFmts count="1">
    <numFmt numFmtId="164" formatCode="0.000%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0" xfId="3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438151</xdr:colOff>
      <xdr:row>1</xdr:row>
      <xdr:rowOff>123825</xdr:rowOff>
    </xdr:from>
    <xdr:to>
      <xdr:col>10</xdr:col>
      <xdr:colOff>390526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523176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149597</xdr:colOff>
      <xdr:row>27</xdr:row>
      <xdr:rowOff>31937</xdr:rowOff>
    </xdr:from>
    <xdr:to>
      <xdr:col>10</xdr:col>
      <xdr:colOff>521114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115960</xdr:rowOff>
    </xdr:from>
    <xdr:ext cx="4152995" cy="1644040"/>
    <xdr:sp macro="" textlink="">
      <xdr:nvSpPr>
        <xdr:cNvPr id="4" name="Rectangle 3"/>
        <xdr:cNvSpPr/>
      </xdr:nvSpPr>
      <xdr:spPr>
        <a:xfrm>
          <a:off x="6470795" y="115960"/>
          <a:ext cx="4152995" cy="164404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9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. L. Estes" refreshedDate="41764.970898611115" createdVersion="3" refreshedVersion="3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4"/>
    </cacheField>
    <cacheField name="Nuclide" numFmtId="0">
      <sharedItems containsBlank="1" count="23">
        <s v="Th-232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0.40330000000000005" maxValue="0.8066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900000000000001E-11" maxValue="2.1800000000000002E-11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2.0000000000000001E-4"/>
    <n v="0.80660000000000009"/>
    <s v="Solid"/>
    <s v="Oxide"/>
    <n v="7"/>
    <s v="1r"/>
    <n v="1"/>
    <n v="2.1800000000000002E-11"/>
    <m/>
  </r>
  <r>
    <n v="2"/>
    <x v="0"/>
    <n v="2.0000000000000001E-4"/>
    <n v="0.80660000000000009"/>
    <s v="Solid"/>
    <s v="Oxide"/>
    <n v="7"/>
    <s v="1r"/>
    <n v="1"/>
    <n v="2.1800000000000002E-11"/>
    <m/>
  </r>
  <r>
    <n v="3"/>
    <x v="0"/>
    <n v="2.0000000000000001E-4"/>
    <n v="0.80660000000000009"/>
    <s v="Solid"/>
    <s v="Oxide"/>
    <n v="7"/>
    <s v="1a"/>
    <n v="1"/>
    <n v="2.1800000000000002E-11"/>
    <m/>
  </r>
  <r>
    <n v="4"/>
    <x v="0"/>
    <n v="1E-4"/>
    <n v="0.40330000000000005"/>
    <s v="Solid"/>
    <s v="Oxide"/>
    <n v="7"/>
    <s v="1a"/>
    <n v="1"/>
    <n v="1.0900000000000001E-11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m="1" x="12"/>
        <item x="0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18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>
      <calculatedColumnFormula>J3/1000</calculatedColumnFormula>
    </tableColumn>
    <tableColumn id="9" name="Activity (Bq)" dataDxfId="19">
      <calculatedColumnFormula>IF('Notice Data (Enter Data Here)'!$C24="","",'Notice Data (Enter Data Here)'!$C24*VLOOKUP('Notice Data (Enter Data Here)'!$B24,Doedata,4,FALSE)*37000000000)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owell@clemson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90" zoomScaleNormal="90" zoomScalePageLayoutView="85" workbookViewId="0">
      <selection activeCell="B15" sqref="B15"/>
    </sheetView>
  </sheetViews>
  <sheetFormatPr defaultRowHeight="15"/>
  <cols>
    <col min="1" max="1" width="20.7109375" style="9" bestFit="1" customWidth="1"/>
    <col min="2" max="2" width="62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1.140625" style="9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 ht="30">
      <c r="A2" s="18" t="s">
        <v>8</v>
      </c>
      <c r="B2" s="11" t="s">
        <v>904</v>
      </c>
      <c r="G2" s="10" t="s">
        <v>903</v>
      </c>
      <c r="H2" s="62" t="s">
        <v>892</v>
      </c>
      <c r="I2" s="62" t="s">
        <v>893</v>
      </c>
      <c r="J2" s="64" t="s">
        <v>894</v>
      </c>
      <c r="K2" s="11"/>
    </row>
    <row r="3" spans="1:11">
      <c r="A3" s="18" t="s">
        <v>9</v>
      </c>
      <c r="B3" s="11" t="s">
        <v>905</v>
      </c>
      <c r="G3" s="10">
        <v>1</v>
      </c>
      <c r="H3" s="10" t="s">
        <v>899</v>
      </c>
      <c r="I3" s="63" t="s">
        <v>895</v>
      </c>
      <c r="J3" s="62">
        <v>0.2</v>
      </c>
      <c r="K3" s="11"/>
    </row>
    <row r="4" spans="1:11">
      <c r="A4" s="18" t="s">
        <v>12</v>
      </c>
      <c r="B4" s="11" t="s">
        <v>906</v>
      </c>
      <c r="G4" s="10">
        <v>2</v>
      </c>
      <c r="H4" s="10" t="s">
        <v>900</v>
      </c>
      <c r="I4" s="63" t="s">
        <v>896</v>
      </c>
      <c r="J4" s="62">
        <v>0.2</v>
      </c>
      <c r="K4" s="11"/>
    </row>
    <row r="5" spans="1:11">
      <c r="A5" s="18" t="s">
        <v>10</v>
      </c>
      <c r="B5" s="11" t="s">
        <v>907</v>
      </c>
      <c r="C5" s="9" t="s">
        <v>881</v>
      </c>
      <c r="G5" s="10">
        <v>3</v>
      </c>
      <c r="H5" s="10" t="s">
        <v>901</v>
      </c>
      <c r="I5" s="63" t="s">
        <v>897</v>
      </c>
      <c r="J5" s="62">
        <v>0.2</v>
      </c>
      <c r="K5" s="11"/>
    </row>
    <row r="6" spans="1:11">
      <c r="A6" s="18" t="s">
        <v>11</v>
      </c>
      <c r="B6" s="11"/>
      <c r="G6" s="10">
        <v>4</v>
      </c>
      <c r="H6" s="10" t="s">
        <v>902</v>
      </c>
      <c r="I6" s="63" t="s">
        <v>898</v>
      </c>
      <c r="J6" s="62">
        <v>0.1</v>
      </c>
      <c r="K6" s="11"/>
    </row>
    <row r="7" spans="1:11">
      <c r="A7" s="18" t="s">
        <v>878</v>
      </c>
      <c r="B7" s="65" t="s">
        <v>908</v>
      </c>
      <c r="K7" s="11"/>
    </row>
    <row r="8" spans="1:11">
      <c r="A8" s="18" t="s">
        <v>13</v>
      </c>
      <c r="B8" s="11" t="s">
        <v>909</v>
      </c>
      <c r="K8" s="11"/>
    </row>
    <row r="9" spans="1:11">
      <c r="A9" s="18" t="s">
        <v>14</v>
      </c>
      <c r="B9" s="11" t="s">
        <v>910</v>
      </c>
      <c r="K9" s="11"/>
    </row>
    <row r="10" spans="1:11">
      <c r="A10" s="18" t="s">
        <v>15</v>
      </c>
      <c r="B10" s="11">
        <v>29625</v>
      </c>
      <c r="K10" s="11"/>
    </row>
    <row r="11" spans="1:11">
      <c r="A11" s="18" t="s">
        <v>809</v>
      </c>
      <c r="B11" s="11" t="s">
        <v>911</v>
      </c>
      <c r="K11" s="11"/>
    </row>
    <row r="12" spans="1:11">
      <c r="A12" s="18" t="s">
        <v>26</v>
      </c>
      <c r="B12" s="23" t="s">
        <v>912</v>
      </c>
      <c r="K12" s="23"/>
    </row>
    <row r="13" spans="1:11">
      <c r="A13" s="18" t="s">
        <v>839</v>
      </c>
      <c r="B13" s="45" t="s">
        <v>913</v>
      </c>
      <c r="K13" s="12"/>
    </row>
    <row r="14" spans="1:11">
      <c r="A14" s="18" t="s">
        <v>16</v>
      </c>
      <c r="B14" s="46" t="s">
        <v>915</v>
      </c>
      <c r="K14" s="30"/>
    </row>
    <row r="15" spans="1:11">
      <c r="A15" s="18" t="s">
        <v>41</v>
      </c>
      <c r="B15" s="46" t="s">
        <v>914</v>
      </c>
      <c r="C15" s="9" t="s">
        <v>854</v>
      </c>
      <c r="K15" s="12"/>
    </row>
    <row r="16" spans="1:11">
      <c r="A16" s="18" t="s">
        <v>40</v>
      </c>
      <c r="B16" s="14">
        <v>41771</v>
      </c>
      <c r="C16" s="9" t="s">
        <v>854</v>
      </c>
      <c r="K16" s="14"/>
    </row>
    <row r="17" spans="1:34">
      <c r="A17" s="18" t="s">
        <v>811</v>
      </c>
      <c r="B17" s="66">
        <v>41774</v>
      </c>
      <c r="C17" s="9" t="s">
        <v>853</v>
      </c>
      <c r="K17" s="13"/>
    </row>
    <row r="18" spans="1:34">
      <c r="A18" s="18" t="s">
        <v>42</v>
      </c>
      <c r="B18" s="11"/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4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s="10" customFormat="1" ht="24.75" customHeight="1">
      <c r="A23" s="17" t="s">
        <v>0</v>
      </c>
      <c r="B23" s="17" t="s">
        <v>1</v>
      </c>
      <c r="C23" s="17" t="s">
        <v>3</v>
      </c>
      <c r="D23" s="17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67" t="s">
        <v>812</v>
      </c>
      <c r="AE23" s="67" t="s">
        <v>813</v>
      </c>
      <c r="AF23" s="67" t="s">
        <v>814</v>
      </c>
      <c r="AG23" s="67" t="s">
        <v>825</v>
      </c>
      <c r="AH23" s="67" t="s">
        <v>851</v>
      </c>
    </row>
    <row r="24" spans="1:34" s="10" customFormat="1">
      <c r="A24" s="10">
        <v>1</v>
      </c>
      <c r="B24" s="10" t="s">
        <v>722</v>
      </c>
      <c r="C24" s="68">
        <f t="shared" ref="C24:C27" si="0">J3/1000</f>
        <v>2.0000000000000001E-4</v>
      </c>
      <c r="D24" s="27">
        <f>IF('Notice Data (Enter Data Here)'!$C24="","",'Notice Data (Enter Data Here)'!$C24*VLOOKUP('Notice Data (Enter Data Here)'!$B24,Doedata,4,FALSE)*37000000000)</f>
        <v>0.80660000000000009</v>
      </c>
      <c r="E24" s="10" t="s">
        <v>30</v>
      </c>
      <c r="F24" s="10" t="s">
        <v>31</v>
      </c>
      <c r="G24" s="10">
        <v>1</v>
      </c>
      <c r="H24" s="10" t="s">
        <v>891</v>
      </c>
      <c r="I24" s="10">
        <v>1</v>
      </c>
      <c r="J24" s="27">
        <f>IF('Notice Data (Enter Data Here)'!$D24="","",'Notice Data (Enter Data Here)'!$D24/37000000000)</f>
        <v>2.1800000000000002E-11</v>
      </c>
      <c r="K24" s="42"/>
      <c r="AD24" s="31" t="s">
        <v>54</v>
      </c>
      <c r="AE24" s="67" t="s">
        <v>30</v>
      </c>
      <c r="AF24" s="67" t="s">
        <v>822</v>
      </c>
      <c r="AG24" s="67" t="s">
        <v>826</v>
      </c>
      <c r="AH24" s="67">
        <v>30</v>
      </c>
    </row>
    <row r="25" spans="1:34" s="10" customFormat="1">
      <c r="A25" s="10">
        <v>2</v>
      </c>
      <c r="B25" s="10" t="s">
        <v>722</v>
      </c>
      <c r="C25" s="68">
        <f t="shared" si="0"/>
        <v>2.0000000000000001E-4</v>
      </c>
      <c r="D25" s="27">
        <f>IF('Notice Data (Enter Data Here)'!$C25="","",'Notice Data (Enter Data Here)'!$C25*VLOOKUP('Notice Data (Enter Data Here)'!$B25,Doedata,4,FALSE)*37000000000)</f>
        <v>0.80660000000000009</v>
      </c>
      <c r="E25" s="10" t="s">
        <v>30</v>
      </c>
      <c r="F25" s="10" t="s">
        <v>31</v>
      </c>
      <c r="G25" s="10">
        <v>1</v>
      </c>
      <c r="H25" s="10" t="s">
        <v>891</v>
      </c>
      <c r="I25" s="10">
        <v>1</v>
      </c>
      <c r="J25" s="27">
        <f>IF('Notice Data (Enter Data Here)'!$D25="","",'Notice Data (Enter Data Here)'!$D25/37000000000)</f>
        <v>2.1800000000000002E-11</v>
      </c>
      <c r="K25" s="43"/>
      <c r="AD25" s="31" t="s">
        <v>56</v>
      </c>
      <c r="AE25" s="67" t="s">
        <v>815</v>
      </c>
      <c r="AF25" s="67" t="s">
        <v>823</v>
      </c>
      <c r="AG25" s="67" t="s">
        <v>32</v>
      </c>
      <c r="AH25" s="67">
        <v>7</v>
      </c>
    </row>
    <row r="26" spans="1:34" s="10" customFormat="1">
      <c r="A26" s="10">
        <v>3</v>
      </c>
      <c r="B26" s="10" t="s">
        <v>722</v>
      </c>
      <c r="C26" s="68">
        <f t="shared" si="0"/>
        <v>2.0000000000000001E-4</v>
      </c>
      <c r="D26" s="27">
        <f>IF('Notice Data (Enter Data Here)'!$C26="","",'Notice Data (Enter Data Here)'!$C26*VLOOKUP('Notice Data (Enter Data Here)'!$B26,Doedata,4,FALSE)*37000000000)</f>
        <v>0.80660000000000009</v>
      </c>
      <c r="E26" s="10" t="s">
        <v>30</v>
      </c>
      <c r="F26" s="10" t="s">
        <v>31</v>
      </c>
      <c r="G26" s="10">
        <v>1</v>
      </c>
      <c r="H26" s="10" t="s">
        <v>826</v>
      </c>
      <c r="I26" s="10">
        <v>1</v>
      </c>
      <c r="J26" s="27">
        <f>IF('Notice Data (Enter Data Here)'!$D26="","",'Notice Data (Enter Data Here)'!$D26/37000000000)</f>
        <v>2.1800000000000002E-11</v>
      </c>
      <c r="K26" s="42"/>
      <c r="AD26" s="31" t="s">
        <v>57</v>
      </c>
      <c r="AE26" s="67" t="s">
        <v>816</v>
      </c>
      <c r="AF26" s="67" t="s">
        <v>824</v>
      </c>
      <c r="AG26" s="67" t="s">
        <v>37</v>
      </c>
      <c r="AH26" s="67">
        <v>1</v>
      </c>
    </row>
    <row r="27" spans="1:34" s="10" customFormat="1">
      <c r="A27" s="10">
        <v>4</v>
      </c>
      <c r="B27" s="10" t="s">
        <v>722</v>
      </c>
      <c r="C27" s="68">
        <f t="shared" si="0"/>
        <v>1E-4</v>
      </c>
      <c r="D27" s="27">
        <f>IF('Notice Data (Enter Data Here)'!$C27="","",'Notice Data (Enter Data Here)'!$C27*VLOOKUP('Notice Data (Enter Data Here)'!$B27,Doedata,4,FALSE)*37000000000)</f>
        <v>0.40330000000000005</v>
      </c>
      <c r="E27" s="10" t="s">
        <v>30</v>
      </c>
      <c r="F27" s="10" t="s">
        <v>31</v>
      </c>
      <c r="G27" s="10">
        <v>1</v>
      </c>
      <c r="H27" s="10" t="s">
        <v>826</v>
      </c>
      <c r="I27" s="10">
        <v>1</v>
      </c>
      <c r="J27" s="27">
        <f>IF('Notice Data (Enter Data Here)'!$D27="","",'Notice Data (Enter Data Here)'!$D27/37000000000)</f>
        <v>1.0900000000000001E-11</v>
      </c>
      <c r="K27" s="43"/>
      <c r="AD27" s="31" t="s">
        <v>58</v>
      </c>
      <c r="AE27" s="67" t="s">
        <v>817</v>
      </c>
      <c r="AF27" s="67" t="s">
        <v>31</v>
      </c>
      <c r="AG27" s="67" t="s">
        <v>827</v>
      </c>
      <c r="AH27" s="67"/>
    </row>
    <row r="28" spans="1:34" s="10" customFormat="1">
      <c r="C28" s="68"/>
      <c r="D28" s="27" t="str">
        <f>IF('Notice Data (Enter Data Here)'!$C28="","",'Notice Data (Enter Data Here)'!$C28*VLOOKUP('Notice Data (Enter Data Here)'!$B28,Doedata,4,FALSE)*37000000000)</f>
        <v/>
      </c>
      <c r="J28" s="27" t="str">
        <f>IF('Notice Data (Enter Data Here)'!$D28="","",'Notice Data (Enter Data Here)'!$D28/37000000000)</f>
        <v/>
      </c>
      <c r="K28" s="42"/>
      <c r="AD28" s="31" t="s">
        <v>59</v>
      </c>
      <c r="AE28" s="67" t="s">
        <v>818</v>
      </c>
      <c r="AF28" s="67" t="s">
        <v>821</v>
      </c>
      <c r="AG28" s="67" t="s">
        <v>855</v>
      </c>
      <c r="AH28" s="67"/>
    </row>
    <row r="29" spans="1:34" s="10" customFormat="1">
      <c r="C29" s="68"/>
      <c r="D29" s="27" t="str">
        <f>IF('Notice Data (Enter Data Here)'!$C29="","",'Notice Data (Enter Data Here)'!$C29*VLOOKUP('Notice Data (Enter Data Here)'!$B29,Doedata,4,FALSE)*37000000000)</f>
        <v/>
      </c>
      <c r="J29" s="27" t="str">
        <f>IF('Notice Data (Enter Data Here)'!$D29="","",'Notice Data (Enter Data Here)'!$D29/37000000000)</f>
        <v/>
      </c>
      <c r="K29" s="43"/>
      <c r="AD29" s="31" t="s">
        <v>60</v>
      </c>
      <c r="AE29" s="67" t="s">
        <v>819</v>
      </c>
      <c r="AF29" s="67"/>
      <c r="AG29" s="67" t="s">
        <v>856</v>
      </c>
      <c r="AH29" s="67"/>
    </row>
    <row r="30" spans="1:34" s="10" customFormat="1">
      <c r="C30" s="68"/>
      <c r="D30" s="27" t="str">
        <f>IF('Notice Data (Enter Data Here)'!$C30="","",'Notice Data (Enter Data Here)'!$C30*VLOOKUP('Notice Data (Enter Data Here)'!$B30,Doedata,4,FALSE)*37000000000)</f>
        <v/>
      </c>
      <c r="J30" s="27" t="str">
        <f>IF('Notice Data (Enter Data Here)'!$D30="","",'Notice Data (Enter Data Here)'!$D30/37000000000)</f>
        <v/>
      </c>
      <c r="K30" s="42"/>
      <c r="AD30" s="31" t="s">
        <v>62</v>
      </c>
      <c r="AE30" s="67" t="s">
        <v>820</v>
      </c>
      <c r="AF30" s="67"/>
      <c r="AG30" s="67" t="s">
        <v>850</v>
      </c>
      <c r="AH30" s="67"/>
    </row>
    <row r="31" spans="1:34" s="10" customFormat="1">
      <c r="C31" s="68"/>
      <c r="D31" s="27" t="str">
        <f>IF('Notice Data (Enter Data Here)'!$C31="","",'Notice Data (Enter Data Here)'!$C31*VLOOKUP('Notice Data (Enter Data Here)'!$B31,Doedata,4,FALSE)*37000000000)</f>
        <v/>
      </c>
      <c r="J31" s="27" t="str">
        <f>IF('Notice Data (Enter Data Here)'!$D31="","",'Notice Data (Enter Data Here)'!$D31/37000000000)</f>
        <v/>
      </c>
      <c r="K31" s="43"/>
      <c r="AD31" s="31" t="s">
        <v>63</v>
      </c>
      <c r="AE31" s="67" t="s">
        <v>821</v>
      </c>
      <c r="AF31" s="67"/>
      <c r="AG31" s="67" t="s">
        <v>828</v>
      </c>
      <c r="AH31" s="67"/>
    </row>
    <row r="32" spans="1:34" s="10" customFormat="1">
      <c r="C32" s="68"/>
      <c r="D32" s="27" t="str">
        <f>IF('Notice Data (Enter Data Here)'!$C32="","",'Notice Data (Enter Data Here)'!$C32*VLOOKUP('Notice Data (Enter Data Here)'!$B32,Doedata,4,FALSE)*37000000000)</f>
        <v/>
      </c>
      <c r="J32" s="27" t="str">
        <f>IF('Notice Data (Enter Data Here)'!$D32="","",'Notice Data (Enter Data Here)'!$D32/37000000000)</f>
        <v/>
      </c>
      <c r="K32" s="42"/>
      <c r="AD32" s="31" t="s">
        <v>64</v>
      </c>
      <c r="AE32" s="67"/>
      <c r="AF32" s="67"/>
      <c r="AG32" s="67" t="s">
        <v>857</v>
      </c>
      <c r="AH32" s="67"/>
    </row>
    <row r="33" spans="3:34" s="10" customFormat="1">
      <c r="C33" s="68"/>
      <c r="D33" s="27" t="str">
        <f>IF('Notice Data (Enter Data Here)'!$C33="","",'Notice Data (Enter Data Here)'!$C33*VLOOKUP('Notice Data (Enter Data Here)'!$B33,Doedata,4,FALSE)*37000000000)</f>
        <v/>
      </c>
      <c r="J33" s="27" t="str">
        <f>IF('Notice Data (Enter Data Here)'!$D33="","",'Notice Data (Enter Data Here)'!$D33/37000000000)</f>
        <v/>
      </c>
      <c r="K33" s="43"/>
      <c r="AD33" s="31" t="s">
        <v>65</v>
      </c>
      <c r="AE33" s="67"/>
      <c r="AF33" s="67"/>
      <c r="AG33" s="67" t="s">
        <v>858</v>
      </c>
      <c r="AH33" s="67"/>
    </row>
    <row r="34" spans="3:34">
      <c r="C34" s="19"/>
      <c r="D34" s="32" t="str">
        <f>IF('Notice Data (Enter Data Here)'!$C34="","",'Notice Data (Enter Data Here)'!$C34*VLOOKUP('Notice Data (Enter Data Here)'!$B34,Doedata,4,FALSE)*37000000000)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Here)'!$B35,Doedata,4,FALSE)*37000000000)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Here)'!$B36,Doedata,4,FALSE)*37000000000)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Here)'!$B37,Doedata,4,FALSE)*37000000000)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Here)'!$B38,Doedata,4,FALSE)*37000000000)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Here)'!$B39,Doedata,4,FALSE)*37000000000)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Here)'!$B40,Doedata,4,FALSE)*37000000000)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890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Here)'!$B41,Doedata,4,FALSE)*37000000000)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891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Here)'!$B42,Doedata,4,FALSE)*37000000000)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829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Here)'!$B43,Doedata,4,FALSE)*37000000000)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830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Here)'!$B44,Doedata,4,FALSE)*37000000000)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831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Here)'!$B45,Doedata,4,FALSE)*37000000000)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880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Here)'!$B46,Doedata,4,FALSE)*37000000000)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832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Here)'!$B47,Doedata,4,FALSE)*37000000000)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833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Here)'!$B48,Doedata,4,FALSE)*37000000000)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834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Here)'!$B49,Doedata,4,FALSE)*37000000000)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835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Here)'!$B50,Doedata,4,FALSE)*37000000000)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864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Here)'!$B51,Doedata,4,FALSE)*37000000000)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865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Here)'!$B52,Doedata,4,FALSE)*37000000000)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866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Here)'!$B53,Doedata,4,FALSE)*37000000000)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836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Here)'!$B54,Doedata,4,FALSE)*37000000000)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867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Here)'!$B55,Doedata,4,FALSE)*37000000000)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868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Here)'!$B56,Doedata,4,FALSE)*37000000000)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869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Here)'!$B57,Doedata,4,FALSE)*37000000000)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852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Here)'!$B58,Doedata,4,FALSE)*37000000000)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870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Here)'!$B59,Doedata,4,FALSE)*37000000000)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871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Here)'!$B60,Doedata,4,FALSE)*37000000000)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872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Here)'!$B61,Doedata,4,FALSE)*37000000000)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873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Here)'!$B62,Doedata,4,FALSE)*37000000000)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837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Here)'!$B63,Doedata,4,FALSE)*37000000000)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 t="s">
        <v>874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Here)'!$B64,Doedata,4,FALSE)*37000000000)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 t="s">
        <v>877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Here)'!$B65,Doedata,4,FALSE)*37000000000)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 t="s">
        <v>883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Here)'!$B66,Doedata,4,FALSE)*37000000000)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 t="s">
        <v>884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Here)'!$B67,Doedata,4,FALSE)*37000000000)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Here)'!$B68,Doedata,4,FALSE)*37000000000)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Here)'!$B69,Doedata,4,FALSE)*37000000000)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Here)'!$B70,Doedata,4,FALSE)*37000000000)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Here)'!$B71,Doedata,4,FALSE)*37000000000)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Here)'!$B72,Doedata,4,FALSE)*37000000000)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Here)'!$B73,Doedata,4,FALSE)*37000000000)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Here)'!$B74,Doedata,4,FALSE)*37000000000)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Here)'!$B75,Doedata,4,FALSE)*37000000000)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Here)'!$B76,Doedata,4,FALSE)*37000000000)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Here)'!$B77,Doedata,4,FALSE)*37000000000)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Here)'!$B78,Doedata,4,FALSE)*37000000000)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Here)'!$B79,Doedata,4,FALSE)*37000000000)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Here)'!$B80,Doedata,4,FALSE)*37000000000)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Here)'!$B81,Doedata,4,FALSE)*37000000000)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Here)'!$B82,Doedata,4,FALSE)*37000000000)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Here)'!$B83,Doedata,4,FALSE)*37000000000)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Here)'!$B84,Doedata,4,FALSE)*37000000000)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Here)'!$B85,Doedata,4,FALSE)*37000000000)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Here)'!$B86,Doedata,4,FALSE)*37000000000)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Here)'!$B87,Doedata,4,FALSE)*37000000000)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Here)'!$B88,Doedata,4,FALSE)*37000000000)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Here)'!$B89,Doedata,4,FALSE)*37000000000)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Here)'!$B90,Doedata,4,FALSE)*37000000000)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Here)'!$B91,Doedata,4,FALSE)*37000000000)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Here)'!$B92,Doedata,4,FALSE)*37000000000)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Here)'!$B93,Doedata,4,FALSE)*37000000000)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Here)'!$B94,Doedata,4,FALSE)*37000000000)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Here)'!$B95,Doedata,4,FALSE)*37000000000)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Here)'!$B96,Doedata,4,FALSE)*37000000000)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Here)'!$B97,Doedata,4,FALSE)*37000000000)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Here)'!$B98,Doedata,4,FALSE)*37000000000)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Here)'!$B99,Doedata,4,FALSE)*37000000000)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Here)'!$B100,Doedata,4,FALSE)*37000000000)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Here)'!$B101,Doedata,4,FALSE)*37000000000)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Here)'!$B102,Doedata,4,FALSE)*37000000000)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Here)'!$B103,Doedata,4,FALSE)*37000000000)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Here)'!$B104,Doedata,4,FALSE)*37000000000)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Here)'!$B105,Doedata,4,FALSE)*37000000000)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Here)'!$B106,Doedata,4,FALSE)*37000000000)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Here)'!$B107,Doedata,4,FALSE)*37000000000)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Here)'!$B108,Doedata,4,FALSE)*37000000000)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Here)'!$B109,Doedata,4,FALSE)*37000000000)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Here)'!$B110,Doedata,4,FALSE)*37000000000)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Here)'!$B111,Doedata,4,FALSE)*37000000000)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Here)'!$B112,Doedata,4,FALSE)*37000000000)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Here)'!$B113,Doedata,4,FALSE)*37000000000)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Here)'!$B114,Doedata,4,FALSE)*37000000000)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Here)'!$B115,Doedata,4,FALSE)*37000000000)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Here)'!$B116,Doedata,4,FALSE)*37000000000)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Here)'!$B117,Doedata,4,FALSE)*37000000000)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Here)'!$B118,Doedata,4,FALSE)*37000000000)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Here)'!$B119,Doedata,4,FALSE)*37000000000)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Here)'!$B120,Doedata,4,FALSE)*37000000000)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Here)'!$B121,Doedata,4,FALSE)*37000000000)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Here)'!$B122,Doedata,4,FALSE)*37000000000)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Here)'!$B123,Doedata,4,FALSE)*37000000000)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Here)'!$B124,Doedata,4,FALSE)*37000000000)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Here)'!$B125,Doedata,4,FALSE)*37000000000)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Here)'!$B126,Doedata,4,FALSE)*37000000000)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Here)'!$B127,Doedata,4,FALSE)*37000000000)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Here)'!$B128,Doedata,4,FALSE)*37000000000)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Here)'!$B129,Doedata,4,FALSE)*37000000000)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Here)'!$B130,Doedata,4,FALSE)*37000000000)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Here)'!$B131,Doedata,4,FALSE)*37000000000)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Here)'!$B132,Doedata,4,FALSE)*37000000000)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Here)'!$B133,Doedata,4,FALSE)*37000000000)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Here)'!$B134,Doedata,4,FALSE)*37000000000)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Here)'!$B135,Doedata,4,FALSE)*37000000000)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Here)'!$B136,Doedata,4,FALSE)*37000000000)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Here)'!$B137,Doedata,4,FALSE)*37000000000)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Here)'!$B138,Doedata,4,FALSE)*37000000000)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Here)'!$B139,Doedata,4,FALSE)*37000000000)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Here)'!$B140,Doedata,4,FALSE)*37000000000)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Here)'!$B141,Doedata,4,FALSE)*37000000000)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Here)'!$B142,Doedata,4,FALSE)*37000000000)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Here)'!$B143,Doedata,4,FALSE)*37000000000)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Here)'!$B144,Doedata,4,FALSE)*37000000000)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Here)'!$B145,Doedata,4,FALSE)*37000000000)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Here)'!$B146,Doedata,4,FALSE)*37000000000)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Here)'!$B147,Doedata,4,FALSE)*37000000000)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Here)'!$B148,Doedata,4,FALSE)*37000000000)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Here)'!$B149,Doedata,4,FALSE)*37000000000)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Here)'!$B150,Doedata,4,FALSE)*37000000000)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Here)'!$B151,Doedata,4,FALSE)*37000000000)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Here)'!$B152,Doedata,4,FALSE)*37000000000)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Here)'!$B153,Doedata,4,FALSE)*37000000000)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Here)'!$B154,Doedata,4,FALSE)*37000000000)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Here)'!$B155,Doedata,4,FALSE)*37000000000)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Here)'!$B156,Doedata,4,FALSE)*37000000000)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Here)'!$B157,Doedata,4,FALSE)*37000000000)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Here)'!$B158,Doedata,4,FALSE)*37000000000)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Here)'!$B159,Doedata,4,FALSE)*37000000000)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Here)'!$B160,Doedata,4,FALSE)*37000000000)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Here)'!$B161,Doedata,4,FALSE)*37000000000)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Here)'!$B162,Doedata,4,FALSE)*37000000000)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Here)'!$B163,Doedata,4,FALSE)*37000000000)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Here)'!$B164,Doedata,4,FALSE)*37000000000)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Here)'!$B165,Doedata,4,FALSE)*37000000000)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Here)'!$B166,Doedata,4,FALSE)*37000000000)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Here)'!$B167,Doedata,4,FALSE)*37000000000)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Here)'!$B168,Doedata,4,FALSE)*37000000000)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Here)'!$B169,Doedata,4,FALSE)*37000000000)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Here)'!$B170,Doedata,4,FALSE)*37000000000)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Here)'!$B171,Doedata,4,FALSE)*37000000000)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Here)'!$B172,Doedata,4,FALSE)*37000000000)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Here)'!$B173,Doedata,4,FALSE)*37000000000)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Here)'!$B174,Doedata,4,FALSE)*37000000000)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Here)'!$B175,Doedata,4,FALSE)*37000000000)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Here)'!$B176,Doedata,4,FALSE)*37000000000)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Here)'!$B177,Doedata,4,FALSE)*37000000000)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Here)'!$B178,Doedata,4,FALSE)*37000000000)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Here)'!$B179,Doedata,4,FALSE)*37000000000)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Here)'!$B180,Doedata,4,FALSE)*37000000000)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Here)'!$B181,Doedata,4,FALSE)*37000000000)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Here)'!$B182,Doedata,4,FALSE)*37000000000)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Here)'!$B183,Doedata,4,FALSE)*37000000000)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Here)'!$B184,Doedata,4,FALSE)*37000000000)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Here)'!$B185,Doedata,4,FALSE)*37000000000)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Here)'!$B186,Doedata,4,FALSE)*37000000000)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Here)'!$B187,Doedata,4,FALSE)*37000000000)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Here)'!$B188,Doedata,4,FALSE)*37000000000)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Here)'!$B189,Doedata,4,FALSE)*37000000000)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Here)'!$B190,Doedata,4,FALSE)*37000000000)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Here)'!$B191,Doedata,4,FALSE)*37000000000)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Here)'!$B192,Doedata,4,FALSE)*37000000000)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Here)'!$B193,Doedata,4,FALSE)*37000000000)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Here)'!$B194,Doedata,4,FALSE)*37000000000)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Here)'!$B195,Doedata,4,FALSE)*37000000000)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Here)'!$B196,Doedata,4,FALSE)*37000000000)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Here)'!$B197,Doedata,4,FALSE)*37000000000)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Here)'!$B198,Doedata,4,FALSE)*37000000000)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Here)'!$B199,Doedata,4,FALSE)*37000000000)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Here)'!$B200,Doedata,4,FALSE)*37000000000)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Here)'!$B201,Doedata,4,FALSE)*37000000000)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Here)'!$B202,Doedata,4,FALSE)*37000000000)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Here)'!$B203,Doedata,4,FALSE)*37000000000)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Here)'!$B204,Doedata,4,FALSE)*37000000000)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Here)'!$B205,Doedata,4,FALSE)*37000000000)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Here)'!$B206,Doedata,4,FALSE)*37000000000)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Here)'!$B207,Doedata,4,FALSE)*37000000000)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Here)'!$B208,Doedata,4,FALSE)*37000000000)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7" t="s">
        <v>885</v>
      </c>
      <c r="AE725" s="18"/>
      <c r="AF725" s="18"/>
      <c r="AG725" s="18"/>
      <c r="AH725" s="18"/>
    </row>
    <row r="726" spans="30:34">
      <c r="AD726" s="31" t="s">
        <v>849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  <row r="784" spans="30:34">
      <c r="AG784" s="18"/>
    </row>
    <row r="785" spans="33:33">
      <c r="AG785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0" sqref="C10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722</v>
      </c>
      <c r="B5" s="20">
        <v>7.000000000000001E-4</v>
      </c>
      <c r="C5" s="20">
        <v>2.8231000000000006</v>
      </c>
      <c r="D5" s="20">
        <v>7.6299999999999998E-11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7.000000000000001E-4</v>
      </c>
      <c r="C7" s="20">
        <v>2.8231000000000006</v>
      </c>
      <c r="D7" s="20">
        <v>7.6299999999999998E-11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2" activePane="bottomLeft" state="frozenSplit"/>
      <selection activeCell="B682" sqref="B682"/>
      <selection pane="bottomLeft" activeCell="L721" sqref="L721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8" t="s">
        <v>886</v>
      </c>
      <c r="D4" s="49" t="s">
        <v>887</v>
      </c>
      <c r="E4" s="49"/>
      <c r="F4" s="49" t="s">
        <v>888</v>
      </c>
      <c r="G4" s="50"/>
    </row>
    <row r="5" spans="3:7">
      <c r="C5" s="51"/>
      <c r="D5" s="52" t="s">
        <v>849</v>
      </c>
      <c r="E5" s="52" t="s">
        <v>885</v>
      </c>
      <c r="F5" s="52" t="s">
        <v>849</v>
      </c>
      <c r="G5" s="53" t="s">
        <v>885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S. L. Estes</cp:lastModifiedBy>
  <cp:lastPrinted>2010-11-18T22:52:38Z</cp:lastPrinted>
  <dcterms:created xsi:type="dcterms:W3CDTF">2010-11-12T20:51:00Z</dcterms:created>
  <dcterms:modified xsi:type="dcterms:W3CDTF">2014-05-09T10:51:03Z</dcterms:modified>
</cp:coreProperties>
</file>