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5480" windowHeight="1087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Here)'!$A$1:$J$42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37" i="1" l="1"/>
  <c r="C36" i="1"/>
  <c r="C35" i="1"/>
  <c r="C3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<sst xmlns="http://schemas.openxmlformats.org/spreadsheetml/2006/main" count="3317" uniqueCount="893">
  <si>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</si>
  <si>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</si>
  <si>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</si>
  <si>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</si>
  <si>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</si>
  <si>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</si>
  <si>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</si>
  <si>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</si>
  <si>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</si>
  <si>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</si>
  <si>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</si>
  <si>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</si>
  <si>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</si>
  <si>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</si>
  <si>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</si>
  <si>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</si>
  <si>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</si>
  <si>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</si>
  <si>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</si>
  <si>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</si>
  <si>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</si>
  <si>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</si>
  <si>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</si>
  <si>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</si>
  <si>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</si>
  <si>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</si>
  <si>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</si>
  <si>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</si>
  <si>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</si>
  <si>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</si>
  <si>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</si>
  <si>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</si>
  <si>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</si>
  <si>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</si>
  <si>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</si>
  <si>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</si>
  <si>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</si>
  <si>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</si>
  <si>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</si>
  <si>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</si>
  <si>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</si>
  <si>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</si>
  <si>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</si>
  <si>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</si>
  <si>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</si>
  <si>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</si>
  <si>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</si>
  <si>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</si>
  <si>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</si>
  <si>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</si>
  <si>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</si>
  <si>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</si>
  <si>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</si>
  <si>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</si>
  <si>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</si>
  <si>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</si>
  <si>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</si>
  <si>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</si>
  <si>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</si>
  <si>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</si>
  <si>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</si>
  <si>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</si>
  <si>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</si>
  <si>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</si>
  <si>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</si>
  <si>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</si>
  <si>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</si>
  <si>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</si>
  <si>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</si>
  <si>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</si>
  <si>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</si>
  <si>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</si>
  <si>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</si>
  <si>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</si>
  <si>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</si>
  <si>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</si>
  <si>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</si>
  <si>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</si>
  <si>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</si>
  <si>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</si>
  <si>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</si>
  <si>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</si>
  <si>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</si>
  <si>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</si>
  <si>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</si>
  <si>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</si>
  <si>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</si>
  <si>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</si>
  <si>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</si>
  <si>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</si>
  <si>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</si>
  <si>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</si>
  <si>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</si>
  <si>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</si>
  <si>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</si>
  <si>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</si>
  <si>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</si>
  <si>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</si>
  <si>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</si>
  <si>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</si>
  <si>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</si>
  <si>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</si>
  <si>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</si>
  <si>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</si>
  <si>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</si>
  <si>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</si>
  <si>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</si>
  <si>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</si>
  <si>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</si>
  <si>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</si>
  <si>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</si>
  <si>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</si>
  <si>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</si>
  <si>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</si>
  <si>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</si>
  <si>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</si>
  <si>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</si>
  <si>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</si>
  <si>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</si>
  <si>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</si>
  <si>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</si>
  <si>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</si>
  <si>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</si>
  <si>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</si>
  <si>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</si>
  <si>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</si>
  <si>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</si>
  <si>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</si>
  <si>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</si>
  <si>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</si>
  <si>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</si>
  <si>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</si>
  <si>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</si>
  <si>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</si>
  <si>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</si>
  <si>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</si>
  <si>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</si>
  <si>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</si>
  <si>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</si>
  <si>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</si>
  <si>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</si>
  <si>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</si>
  <si>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</si>
  <si>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</si>
  <si>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</si>
  <si>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</si>
  <si>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</si>
  <si>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</si>
  <si>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</si>
  <si>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</si>
  <si>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</si>
  <si>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</si>
  <si>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</si>
  <si>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</si>
  <si>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</si>
  <si>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</si>
  <si>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</si>
  <si>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</si>
  <si>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</si>
  <si>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</si>
  <si>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</si>
  <si>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</si>
  <si>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</si>
  <si>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</si>
  <si>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</si>
  <si>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</si>
  <si>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</si>
  <si>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</si>
  <si>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</si>
  <si>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</si>
  <si>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</si>
  <si>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</si>
  <si>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</si>
  <si>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</si>
  <si>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</si>
  <si>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</si>
  <si>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</si>
  <si>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</si>
  <si>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</si>
  <si>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</si>
  <si>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</si>
  <si>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</si>
  <si>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</si>
  <si>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</si>
  <si>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</si>
  <si>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</si>
  <si>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</si>
  <si>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</si>
  <si>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</si>
  <si>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</si>
  <si>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</si>
  <si>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</si>
  <si>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</si>
  <si>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</si>
  <si>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</si>
  <si>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</si>
  <si>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</si>
  <si>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</si>
  <si>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</si>
  <si>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</si>
  <si>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</si>
  <si>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</si>
  <si>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</si>
  <si>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</si>
  <si>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</si>
  <si>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</si>
  <si>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</si>
  <si>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</si>
  <si>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</si>
  <si>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</si>
  <si>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</si>
  <si>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</si>
  <si>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</si>
  <si>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</si>
  <si>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</si>
  <si>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</si>
  <si>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</si>
  <si>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</si>
  <si>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</si>
  <si>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</si>
  <si>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</si>
  <si>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</si>
  <si>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</si>
  <si>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</si>
  <si>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</si>
  <si>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</si>
  <si>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</si>
  <si>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</si>
  <si>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</si>
  <si>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</si>
  <si>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</si>
  <si>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</si>
  <si>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</si>
  <si>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</si>
  <si>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</si>
  <si>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</si>
  <si>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</si>
  <si>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</si>
  <si>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</si>
  <si>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</si>
  <si>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</si>
  <si>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</si>
  <si>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</si>
  <si>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</si>
  <si>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</si>
  <si>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</si>
  <si>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</si>
  <si>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</si>
  <si>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</si>
  <si>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</si>
  <si>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</si>
  <si>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</si>
  <si>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</si>
  <si>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</si>
  <si>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</si>
  <si>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</si>
  <si>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</si>
  <si>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</si>
  <si>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</si>
  <si>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</si>
  <si>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</si>
  <si>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</si>
  <si>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</si>
  <si>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</si>
  <si>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</si>
  <si>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</si>
  <si>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</si>
  <si>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</si>
  <si>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</si>
  <si>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</si>
  <si>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</si>
  <si>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</si>
  <si>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</si>
  <si>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</si>
  <si>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</si>
  <si>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</si>
  <si>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</si>
  <si>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</si>
  <si>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</si>
  <si>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</si>
  <si>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</si>
  <si>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</si>
  <si>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</si>
  <si>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</si>
  <si>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</si>
  <si>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</si>
  <si>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</si>
  <si>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</si>
  <si>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</si>
  <si>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</si>
  <si>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</si>
  <si>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</si>
  <si>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</si>
  <si>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</si>
  <si>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</si>
  <si>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</si>
  <si>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</si>
  <si>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</si>
  <si>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</si>
  <si>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</si>
  <si>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</si>
  <si>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</si>
  <si>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</si>
  <si>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</si>
  <si>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</si>
  <si>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</si>
  <si>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</si>
  <si>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</si>
  <si>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</si>
  <si>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</si>
  <si>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</si>
  <si>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</si>
  <si>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</si>
  <si>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</si>
  <si>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</si>
  <si>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</si>
  <si>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</si>
  <si>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</si>
  <si>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</si>
  <si>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</si>
  <si>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</si>
  <si>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</si>
  <si>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</si>
  <si>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</si>
  <si>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</si>
  <si>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</si>
  <si>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</si>
  <si>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</si>
  <si>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</si>
  <si>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</si>
  <si>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</si>
  <si>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</si>
  <si>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</si>
  <si>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</si>
  <si>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</si>
  <si>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</si>
  <si>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</si>
  <si>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</si>
  <si>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</si>
  <si>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</si>
  <si>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</si>
  <si>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</si>
  <si>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</si>
  <si>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</si>
  <si>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</si>
  <si>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</si>
  <si>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</si>
  <si>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</si>
  <si>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</si>
  <si>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</si>
  <si>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</si>
  <si>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</si>
  <si>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</si>
  <si>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</si>
  <si>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</si>
  <si>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</si>
  <si>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</si>
  <si>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</si>
  <si>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</si>
  <si>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</si>
  <si>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</si>
  <si>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</si>
  <si>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</si>
  <si>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</si>
  <si>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</si>
  <si>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</si>
  <si>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</si>
  <si>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</si>
  <si>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</si>
  <si>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</si>
  <si>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</si>
  <si>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</si>
  <si>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</si>
  <si>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</si>
  <si>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</si>
  <si>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</si>
  <si>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</si>
  <si>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</si>
  <si>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</si>
  <si>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</si>
  <si>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</si>
  <si>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</si>
  <si>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</si>
  <si>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</si>
  <si>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</si>
  <si>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</si>
  <si>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</si>
  <si>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</si>
  <si>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</si>
  <si>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</si>
  <si>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</si>
  <si>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</si>
  <si>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</si>
  <si>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</si>
  <si>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</si>
  <si>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</si>
  <si>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</si>
  <si>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</si>
  <si>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</si>
  <si>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</si>
  <si>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</si>
  <si>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</si>
  <si>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</si>
  <si>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</si>
  <si>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</si>
  <si>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</si>
  <si>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</si>
  <si>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</si>
  <si>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</si>
  <si>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</si>
  <si>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</si>
  <si>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</si>
  <si>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</si>
  <si>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</si>
  <si>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</si>
  <si>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</si>
  <si>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</si>
  <si>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</si>
  <si>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</si>
  <si>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</si>
  <si>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</si>
  <si>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</si>
  <si>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</si>
  <si>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</si>
  <si>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</si>
  <si>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</si>
  <si>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</si>
  <si>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</si>
  <si>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</si>
  <si>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</si>
  <si>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</si>
  <si>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</si>
  <si>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</si>
  <si>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</si>
  <si>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</si>
  <si>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</si>
  <si>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</si>
  <si>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</si>
  <si>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</si>
  <si>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</si>
  <si>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</si>
  <si>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</si>
  <si>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</si>
  <si>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</si>
  <si>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</si>
  <si>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</si>
  <si>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</si>
  <si>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</si>
  <si>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</si>
  <si>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</si>
  <si>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</si>
  <si>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</si>
  <si>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</si>
  <si>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</si>
  <si>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</si>
  <si>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</si>
  <si>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</si>
  <si>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</si>
  <si>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</si>
  <si>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</si>
  <si>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</si>
  <si>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</si>
  <si>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</si>
  <si>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</si>
  <si>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</si>
  <si>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</si>
  <si>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</si>
  <si>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</si>
  <si>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</si>
  <si>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</si>
  <si>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</si>
  <si>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</si>
  <si>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</si>
  <si>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</si>
  <si>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</si>
  <si>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</si>
  <si>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</si>
  <si>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</si>
  <si>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</si>
  <si>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</si>
  <si>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</si>
  <si>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</si>
  <si>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</si>
  <si>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</si>
  <si>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</si>
  <si>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</si>
  <si>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</si>
  <si>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</si>
  <si>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</si>
  <si>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</si>
  <si>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</si>
  <si>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</si>
  <si>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</si>
  <si>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</si>
  <si>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</si>
  <si>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</si>
  <si>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</si>
  <si>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</si>
  <si>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</si>
  <si>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</si>
  <si>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</si>
  <si>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</si>
  <si>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</si>
  <si>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</si>
  <si>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</si>
  <si>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</si>
  <si>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</si>
  <si>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</si>
  <si>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</si>
  <si>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</si>
  <si>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</si>
  <si>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</si>
  <si>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</si>
  <si>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</si>
  <si>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</si>
  <si>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</si>
  <si>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</si>
  <si>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</si>
  <si>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</si>
  <si>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</si>
  <si>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</si>
  <si>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</si>
  <si>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</si>
  <si>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</si>
  <si>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</si>
  <si>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</si>
  <si>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</si>
  <si>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</si>
  <si>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</si>
  <si>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</si>
  <si>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</si>
  <si>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</si>
  <si>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</si>
  <si>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</si>
  <si>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</si>
  <si>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</si>
  <si>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</si>
  <si>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</si>
  <si>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</si>
  <si>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</si>
  <si>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</si>
  <si>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</si>
  <si>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</si>
  <si>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</si>
  <si>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</si>
  <si>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</si>
  <si>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</si>
  <si>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</si>
  <si>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</si>
  <si>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</si>
  <si>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</si>
  <si>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</si>
  <si>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</si>
  <si>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</si>
  <si>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</si>
  <si>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</si>
  <si>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</si>
  <si>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</si>
  <si>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</si>
  <si>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</si>
  <si>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</si>
  <si>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</si>
  <si>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</si>
  <si>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</si>
  <si>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</si>
  <si>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</si>
  <si>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</si>
  <si>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</si>
  <si>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</si>
  <si>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</si>
  <si>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</si>
  <si>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</si>
  <si>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</si>
  <si>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</si>
  <si>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</si>
  <si>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</si>
  <si>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</si>
  <si>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</si>
  <si>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</si>
  <si>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</si>
  <si>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</si>
  <si>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</si>
  <si>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</si>
  <si>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</si>
  <si>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</si>
  <si>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</si>
  <si>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</si>
  <si>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</si>
  <si>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</si>
  <si>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</si>
  <si>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</si>
  <si>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</si>
  <si>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</si>
  <si>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</si>
  <si>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</si>
  <si>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</si>
  <si>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</si>
  <si>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</si>
  <si>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</si>
  <si>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</si>
  <si>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</si>
  <si>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</si>
  <si>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</si>
  <si>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</si>
  <si>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</si>
  <si>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</si>
  <si>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</si>
  <si>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</si>
  <si>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</si>
  <si>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</si>
  <si>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</si>
  <si>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</si>
  <si>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</si>
  <si>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</si>
  <si>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</si>
  <si>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</si>
  <si>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</si>
  <si>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</si>
  <si>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</si>
  <si>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</si>
  <si>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</si>
  <si>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</si>
  <si>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</si>
  <si>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</si>
  <si>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</si>
  <si>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</si>
  <si>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</si>
  <si>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</si>
  <si>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</si>
  <si>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</si>
  <si>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</si>
  <si>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</si>
  <si>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</si>
  <si>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</si>
  <si>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</si>
  <si>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</si>
  <si>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</si>
  <si>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</si>
  <si>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</si>
  <si>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</si>
  <si>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</si>
  <si>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</si>
  <si>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</si>
  <si>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</si>
  <si>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</si>
  <si>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</si>
  <si>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</si>
  <si>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</si>
  <si>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</si>
  <si>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</si>
  <si>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</si>
  <si>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</si>
  <si>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</si>
  <si>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</si>
  <si>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</si>
  <si>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</si>
  <si>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</si>
  <si>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</si>
  <si>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</si>
  <si>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</si>
  <si>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</si>
  <si>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</si>
  <si>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</si>
  <si>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</si>
  <si>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</si>
  <si>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</si>
  <si>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</si>
  <si>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</si>
  <si>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</si>
  <si>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</si>
  <si>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</si>
  <si>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</si>
  <si>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</si>
  <si>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</si>
  <si>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</si>
  <si>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</si>
  <si>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</si>
  <si>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</si>
  <si>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</si>
  <si>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</si>
  <si>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</si>
  <si>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</si>
  <si>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</si>
  <si>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</si>
  <si>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</si>
  <si>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</si>
  <si>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</si>
  <si>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</si>
  <si>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</si>
  <si>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</si>
  <si>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</si>
  <si>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</si>
  <si>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</si>
  <si>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</si>
  <si>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</si>
  <si>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</si>
  <si>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</si>
  <si>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</si>
  <si>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</si>
  <si>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</si>
  <si>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</si>
  <si>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</si>
  <si>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</si>
  <si>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</si>
  <si>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</si>
  <si>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</si>
  <si>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</si>
  <si>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</si>
  <si>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</si>
  <si>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</si>
  <si>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</si>
  <si>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</si>
  <si>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</si>
  <si>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</si>
  <si>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</si>
  <si>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</si>
  <si>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</si>
  <si>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</si>
  <si>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</si>
  <si>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</si>
  <si>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</si>
  <si>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</si>
  <si>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</si>
  <si>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</si>
  <si>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</si>
  <si>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</si>
  <si>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</si>
  <si>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</si>
  <si>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</si>
  <si>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</si>
  <si>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</si>
  <si>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</si>
  <si>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</si>
  <si>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</si>
  <si>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</si>
  <si>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</si>
  <si>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</si>
  <si>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</si>
  <si>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</si>
  <si>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</si>
  <si>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</si>
  <si>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</si>
  <si>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</si>
  <si>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</si>
  <si>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</si>
  <si>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</si>
  <si>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</si>
  <si>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</si>
  <si>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</si>
  <si>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</si>
  <si>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</si>
  <si>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</si>
  <si>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</si>
  <si>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</si>
  <si>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</si>
  <si>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</si>
  <si>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</si>
  <si>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</si>
  <si>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</si>
  <si>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</si>
  <si>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</si>
  <si>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</si>
  <si>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</si>
  <si>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</si>
  <si>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</si>
  <si>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</si>
  <si>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</si>
  <si>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</si>
  <si>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</si>
  <si>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</si>
  <si>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</si>
  <si>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</si>
  <si>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</si>
  <si>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</si>
  <si>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</si>
  <si>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</si>
  <si>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</si>
  <si>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</si>
  <si>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</si>
  <si>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</si>
  <si>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</si>
  <si>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</si>
  <si>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</si>
  <si>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</si>
  <si>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</si>
  <si>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</si>
  <si>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</si>
  <si>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</si>
  <si>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</si>
  <si>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</si>
  <si>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</si>
  <si>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</si>
  <si>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</si>
  <si>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</si>
  <si>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</si>
  <si>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</si>
  <si>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</si>
  <si>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</si>
  <si>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</si>
  <si>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</si>
  <si>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</si>
  <si>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</si>
  <si>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</si>
  <si>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</si>
  <si>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</si>
  <si>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</si>
  <si>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</si>
  <si>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</si>
  <si>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</si>
  <si>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</si>
  <si>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</si>
  <si>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</si>
  <si>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</si>
  <si>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</si>
  <si>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</si>
  <si>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</si>
  <si>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</si>
  <si>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</si>
  <si>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</si>
  <si>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</si>
  <si>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</si>
  <si>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</si>
  <si>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</si>
  <si>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</si>
  <si>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</si>
  <si>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</si>
  <si>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</si>
  <si>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</si>
  <si>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</si>
  <si>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</si>
  <si>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</si>
  <si>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</si>
  <si>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</si>
  <si>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</si>
  <si>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</si>
  <si>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</si>
  <si>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</si>
  <si>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</si>
  <si>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</si>
  <si>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</si>
  <si>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</si>
  <si>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</si>
  <si>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</si>
  <si>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</si>
  <si>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</si>
  <si>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</si>
  <si>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</si>
  <si>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</si>
  <si>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</si>
  <si>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</si>
  <si>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</si>
  <si>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</si>
  <si>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</si>
  <si>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</si>
  <si>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</si>
  <si>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</si>
  <si>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</si>
  <si>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</si>
  <si>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</si>
  <si>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</si>
  <si>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</si>
  <si>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</si>
  <si>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</si>
  <si>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</si>
  <si>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</si>
  <si>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</si>
  <si>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</si>
  <si>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</si>
  <si>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</si>
  <si>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</si>
  <si>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</si>
  <si>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</si>
  <si>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</si>
  <si>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</si>
  <si>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</si>
  <si>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</si>
  <si>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</si>
  <si>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</si>
  <si>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</si>
  <si>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</si>
  <si>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Georgia Institute of Technology</t>
  </si>
  <si>
    <t>Earth and Atmospheric Science</t>
  </si>
  <si>
    <t>311 Ferst Drive</t>
  </si>
  <si>
    <t>Atlanta</t>
  </si>
  <si>
    <t>GA</t>
  </si>
  <si>
    <t>USA</t>
  </si>
  <si>
    <t>Taillefert</t>
  </si>
  <si>
    <t>Martial</t>
  </si>
  <si>
    <t>martial.taillefert@eas.gatech.edu</t>
  </si>
  <si>
    <t>4-1</t>
  </si>
  <si>
    <t>404-276-0122</t>
  </si>
  <si>
    <t>3725</t>
  </si>
  <si>
    <t>7/3/2012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</si>
</sst>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leen" refreshedDate="41060.70841377315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875000000000001E-3" maxValue="1.4875000000000001E-3"/>
    </cacheField>
    <cacheField name="Activity (Bq)" numFmtId="11">
      <sharedItems containsMixedTypes="1" containsNumber="1" minValue="18.492600000000003" maxValue="18.49260000000000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4.9980000000000007E-10" maxValue="4.9980000000000007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4875000000000001E-3"/>
    <n v="18.492600000000003"/>
    <s v="Slurry/Paste"/>
    <s v="Compound"/>
    <n v="30"/>
    <s v="Holder"/>
    <n v="1"/>
    <n v="4.9980000000000007E-10"/>
  </r>
  <r>
    <n v="2"/>
    <x v="0"/>
    <n v="1.4875000000000001E-3"/>
    <n v="18.492600000000003"/>
    <s v="Slurry/Paste"/>
    <s v="Compound"/>
    <n v="30"/>
    <m/>
    <n v="1"/>
    <n v="4.9980000000000007E-10"/>
  </r>
  <r>
    <n v="3"/>
    <x v="0"/>
    <n v="1.4875000000000001E-3"/>
    <n v="18.492600000000003"/>
    <s v="Slurry/Paste"/>
    <s v="Compound"/>
    <n v="30"/>
    <m/>
    <n v="1"/>
    <n v="4.9980000000000007E-10"/>
  </r>
  <r>
    <n v="4"/>
    <x v="0"/>
    <n v="1.4875000000000001E-3"/>
    <n v="18.492600000000003"/>
    <s v="Slurry/Paste"/>
    <s v="Compound"/>
    <n v="30"/>
    <m/>
    <n v="1"/>
    <n v="4.9980000000000007E-10"/>
  </r>
  <r>
    <n v="5"/>
    <x v="0"/>
    <n v="1.4875000000000001E-3"/>
    <n v="18.492600000000003"/>
    <s v="Slurry/Paste"/>
    <s v="Compound"/>
    <n v="30"/>
    <m/>
    <n v="1"/>
    <n v="4.9980000000000007E-10"/>
  </r>
  <r>
    <n v="6"/>
    <x v="0"/>
    <n v="1.4875000000000001E-3"/>
    <n v="18.492600000000003"/>
    <s v="Slurry/Paste"/>
    <s v="Compound"/>
    <n v="30"/>
    <m/>
    <n v="1"/>
    <n v="4.9980000000000007E-10"/>
  </r>
  <r>
    <n v="7"/>
    <x v="0"/>
    <m/>
    <s v=""/>
    <s v="Slurry/Paste"/>
    <s v="Compound"/>
    <n v="30"/>
    <m/>
    <m/>
    <s v=""/>
  </r>
  <r>
    <n v="8"/>
    <x v="0"/>
    <m/>
    <s v=""/>
    <s v="Slurry/Paste"/>
    <s v="Compound"/>
    <n v="30"/>
    <m/>
    <m/>
    <s v=""/>
  </r>
  <r>
    <n v="9"/>
    <x v="0"/>
    <m/>
    <s v=""/>
    <s v="Slurry/Paste"/>
    <s v="Compound"/>
    <n v="30"/>
    <m/>
    <m/>
    <s v=""/>
  </r>
  <r>
    <n v="10"/>
    <x v="0"/>
    <m/>
    <s v=""/>
    <s v="Slurry/Paste"/>
    <s v="Compound"/>
    <n v="30"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view="pageBreakPreview" zoomScale="60" zoomScaleNormal="70" workbookViewId="0">
      <pane ySplit="23" topLeftCell="A24" activePane="bottomLeft" state="frozenSplit"/>
      <selection activeCell="C5" sqref="C5"/>
      <selection pane="bottomLeft" activeCell="I18" sqref="I18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886</v>
      </c>
    </row>
    <row r="3" spans="1:3" x14ac:dyDescent="0.25">
      <c r="A3" s="16" t="s">
        <v>9</v>
      </c>
      <c r="B3" s="11" t="s">
        <v>887</v>
      </c>
    </row>
    <row r="4" spans="1:3" x14ac:dyDescent="0.25">
      <c r="A4" s="16" t="s">
        <v>12</v>
      </c>
      <c r="B4" s="11" t="s">
        <v>880</v>
      </c>
    </row>
    <row r="5" spans="1:3" x14ac:dyDescent="0.25">
      <c r="A5" s="16" t="s">
        <v>10</v>
      </c>
      <c r="B5" s="11" t="s">
        <v>881</v>
      </c>
      <c r="C5" s="9" t="s">
        <v>875</v>
      </c>
    </row>
    <row r="6" spans="1:3" x14ac:dyDescent="0.25">
      <c r="A6" s="16" t="s">
        <v>11</v>
      </c>
      <c r="B6" s="11" t="s">
        <v>882</v>
      </c>
    </row>
    <row r="7" spans="1:3" x14ac:dyDescent="0.25">
      <c r="A7" s="16" t="s">
        <v>879</v>
      </c>
      <c r="B7" s="11" t="s">
        <v>888</v>
      </c>
    </row>
    <row r="8" spans="1:3" x14ac:dyDescent="0.25">
      <c r="A8" s="16" t="s">
        <v>13</v>
      </c>
      <c r="B8" s="11" t="s">
        <v>883</v>
      </c>
    </row>
    <row r="9" spans="1:3" x14ac:dyDescent="0.25">
      <c r="A9" s="16" t="s">
        <v>14</v>
      </c>
      <c r="B9" s="11" t="s">
        <v>884</v>
      </c>
    </row>
    <row r="10" spans="1:3" x14ac:dyDescent="0.25">
      <c r="A10" s="16" t="s">
        <v>15</v>
      </c>
      <c r="B10" s="11">
        <v>30332</v>
      </c>
    </row>
    <row r="11" spans="1:3" x14ac:dyDescent="0.25">
      <c r="A11" s="16" t="s">
        <v>809</v>
      </c>
      <c r="B11" s="11" t="s">
        <v>885</v>
      </c>
    </row>
    <row r="12" spans="1:3" x14ac:dyDescent="0.25">
      <c r="A12" s="16" t="s">
        <v>26</v>
      </c>
      <c r="B12" s="21" t="s">
        <v>890</v>
      </c>
    </row>
    <row r="13" spans="1:3" x14ac:dyDescent="0.25">
      <c r="A13" s="16" t="s">
        <v>839</v>
      </c>
      <c r="B13" s="39" t="s">
        <v>891</v>
      </c>
    </row>
    <row r="14" spans="1:3" x14ac:dyDescent="0.25">
      <c r="A14" s="16" t="s">
        <v>16</v>
      </c>
      <c r="B14" s="28" t="s">
        <v>892</v>
      </c>
    </row>
    <row r="15" spans="1:3" x14ac:dyDescent="0.25">
      <c r="A15" s="16" t="s">
        <v>41</v>
      </c>
      <c r="B15" s="39" t="s">
        <v>889</v>
      </c>
      <c r="C15" s="9" t="s">
        <v>854</v>
      </c>
    </row>
    <row r="16" spans="1:3" x14ac:dyDescent="0.25">
      <c r="A16" s="16" t="s">
        <v>40</v>
      </c>
      <c r="B16" s="12">
        <v>41101</v>
      </c>
      <c r="C16" s="9" t="s">
        <v>854</v>
      </c>
    </row>
    <row r="17" spans="1:34" x14ac:dyDescent="0.25">
      <c r="A17" s="16" t="s">
        <v>811</v>
      </c>
      <c r="B17" s="39">
        <v>41103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19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1.4875000000000001E-3</v>
      </c>
      <c r="D24" s="30">
        <f>IF(Table5[[#This Row],[Mass (g)]]="","",Table5[[#This Row],[Mass (g)]]*VLOOKUP(Table5[[#This Row],[Nuclide]],Doedata,4)*37000000000)</f>
        <v>18.492600000000003</v>
      </c>
      <c r="E24" s="10" t="s">
        <v>820</v>
      </c>
      <c r="F24" s="10" t="s">
        <v>823</v>
      </c>
      <c r="G24" s="10">
        <v>1</v>
      </c>
      <c r="H24" s="10" t="s">
        <v>826</v>
      </c>
      <c r="I24" s="10">
        <v>1</v>
      </c>
      <c r="J24" s="25">
        <f>IF(Table5[[#This Row],[Activity (Bq)]]="","",Table5[[#This Row],[Activity (Bq)]]/37000000000)</f>
        <v>4.9980000000000007E-10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1.4875000000000001E-3</v>
      </c>
      <c r="D25" s="30">
        <f>IF(Table5[[#This Row],[Mass (g)]]="","",Table5[[#This Row],[Mass (g)]]*VLOOKUP(Table5[[#This Row],[Nuclide]],Doedata,4)*37000000000)</f>
        <v>18.492600000000003</v>
      </c>
      <c r="E25" s="10" t="s">
        <v>820</v>
      </c>
      <c r="F25" s="10" t="s">
        <v>823</v>
      </c>
      <c r="G25" s="10">
        <v>1</v>
      </c>
      <c r="H25" s="10" t="s">
        <v>826</v>
      </c>
      <c r="I25" s="10">
        <v>1</v>
      </c>
      <c r="J25" s="25">
        <f>IF(Table5[[#This Row],[Activity (Bq)]]="","",Table5[[#This Row],[Activity (Bq)]]/37000000000)</f>
        <v>4.9980000000000007E-10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1.4875000000000001E-3</v>
      </c>
      <c r="D26" s="30">
        <f>IF(Table5[[#This Row],[Mass (g)]]="","",Table5[[#This Row],[Mass (g)]]*VLOOKUP(Table5[[#This Row],[Nuclide]],Doedata,4)*37000000000)</f>
        <v>18.492600000000003</v>
      </c>
      <c r="E26" s="10" t="s">
        <v>820</v>
      </c>
      <c r="F26" s="10" t="s">
        <v>823</v>
      </c>
      <c r="G26" s="10">
        <v>1</v>
      </c>
      <c r="H26" s="10" t="s">
        <v>826</v>
      </c>
      <c r="I26" s="10">
        <v>1</v>
      </c>
      <c r="J26" s="25">
        <f>IF(Table5[[#This Row],[Activity (Bq)]]="","",Table5[[#This Row],[Activity (Bq)]]/37000000000)</f>
        <v>4.9980000000000007E-10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1.4875000000000001E-3</v>
      </c>
      <c r="D27" s="30">
        <f>IF(Table5[[#This Row],[Mass (g)]]="","",Table5[[#This Row],[Mass (g)]]*VLOOKUP(Table5[[#This Row],[Nuclide]],Doedata,4)*37000000000)</f>
        <v>18.492600000000003</v>
      </c>
      <c r="E27" s="10" t="s">
        <v>820</v>
      </c>
      <c r="F27" s="10" t="s">
        <v>823</v>
      </c>
      <c r="G27" s="10">
        <v>1</v>
      </c>
      <c r="H27" s="10" t="s">
        <v>826</v>
      </c>
      <c r="I27" s="10">
        <v>1</v>
      </c>
      <c r="J27" s="25">
        <f>IF(Table5[[#This Row],[Activity (Bq)]]="","",Table5[[#This Row],[Activity (Bq)]]/37000000000)</f>
        <v>4.9980000000000007E-10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1.4875000000000001E-3</v>
      </c>
      <c r="D28" s="30">
        <f>IF(Table5[[#This Row],[Mass (g)]]="","",Table5[[#This Row],[Mass (g)]]*VLOOKUP(Table5[[#This Row],[Nuclide]],Doedata,4)*37000000000)</f>
        <v>18.492600000000003</v>
      </c>
      <c r="E28" s="10" t="s">
        <v>820</v>
      </c>
      <c r="F28" s="10" t="s">
        <v>823</v>
      </c>
      <c r="G28" s="10">
        <v>1</v>
      </c>
      <c r="H28" s="10" t="s">
        <v>826</v>
      </c>
      <c r="I28" s="10">
        <v>1</v>
      </c>
      <c r="J28" s="25">
        <f>IF(Table5[[#This Row],[Activity (Bq)]]="","",Table5[[#This Row],[Activity (Bq)]]/37000000000)</f>
        <v>4.9980000000000007E-10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1.4875000000000001E-3</v>
      </c>
      <c r="D29" s="30">
        <f>IF(Table5[[#This Row],[Mass (g)]]="","",Table5[[#This Row],[Mass (g)]]*VLOOKUP(Table5[[#This Row],[Nuclide]],Doedata,4)*37000000000)</f>
        <v>18.492600000000003</v>
      </c>
      <c r="E29" s="10" t="s">
        <v>820</v>
      </c>
      <c r="F29" s="10" t="s">
        <v>823</v>
      </c>
      <c r="G29" s="10">
        <v>1</v>
      </c>
      <c r="H29" s="10" t="s">
        <v>826</v>
      </c>
      <c r="I29" s="10">
        <v>1</v>
      </c>
      <c r="J29" s="25">
        <f>IF(Table5[[#This Row],[Activity (Bq)]]="","",Table5[[#This Row],[Activity (Bq)]]/37000000000)</f>
        <v>4.9980000000000007E-10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0.14280000000000001</v>
      </c>
      <c r="D30" s="30">
        <f>IF(Table5[[#This Row],[Mass (g)]]="","",Table5[[#This Row],[Mass (g)]]*VLOOKUP(Table5[[#This Row],[Nuclide]],Doedata,4)*37000000000)</f>
        <v>1775.2896000000001</v>
      </c>
      <c r="E30" s="10" t="s">
        <v>820</v>
      </c>
      <c r="F30" s="10" t="s">
        <v>823</v>
      </c>
      <c r="G30" s="10">
        <v>1</v>
      </c>
      <c r="H30" s="10" t="s">
        <v>826</v>
      </c>
      <c r="I30" s="10">
        <v>1</v>
      </c>
      <c r="J30" s="25">
        <f>IF(Table5[[#This Row],[Activity (Bq)]]="","",Table5[[#This Row],[Activity (Bq)]]/37000000000)</f>
        <v>4.79808E-8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0.14280000000000001</v>
      </c>
      <c r="D31" s="30">
        <f>IF(Table5[[#This Row],[Mass (g)]]="","",Table5[[#This Row],[Mass (g)]]*VLOOKUP(Table5[[#This Row],[Nuclide]],Doedata,4)*37000000000)</f>
        <v>1775.2896000000001</v>
      </c>
      <c r="E31" s="10" t="s">
        <v>820</v>
      </c>
      <c r="F31" s="10" t="s">
        <v>823</v>
      </c>
      <c r="G31" s="10">
        <v>1</v>
      </c>
      <c r="H31" s="10" t="s">
        <v>826</v>
      </c>
      <c r="I31" s="10">
        <v>1</v>
      </c>
      <c r="J31" s="25">
        <f>IF(Table5[[#This Row],[Activity (Bq)]]="","",Table5[[#This Row],[Activity (Bq)]]/37000000000)</f>
        <v>4.79808E-8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0.14280000000000001</v>
      </c>
      <c r="D32" s="30">
        <f>IF(Table5[[#This Row],[Mass (g)]]="","",Table5[[#This Row],[Mass (g)]]*VLOOKUP(Table5[[#This Row],[Nuclide]],Doedata,4)*37000000000)</f>
        <v>1775.2896000000001</v>
      </c>
      <c r="E32" s="10" t="s">
        <v>820</v>
      </c>
      <c r="F32" s="10" t="s">
        <v>823</v>
      </c>
      <c r="G32" s="10">
        <v>1</v>
      </c>
      <c r="H32" s="10" t="s">
        <v>826</v>
      </c>
      <c r="I32" s="10">
        <v>1</v>
      </c>
      <c r="J32" s="25">
        <f>IF(Table5[[#This Row],[Activity (Bq)]]="","",Table5[[#This Row],[Activity (Bq)]]/37000000000)</f>
        <v>4.79808E-8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7">
        <v>0.14280000000000001</v>
      </c>
      <c r="D33" s="30">
        <f>IF(Table5[[#This Row],[Mass (g)]]="","",Table5[[#This Row],[Mass (g)]]*VLOOKUP(Table5[[#This Row],[Nuclide]],Doedata,4)*37000000000)</f>
        <v>1775.2896000000001</v>
      </c>
      <c r="E33" s="10" t="s">
        <v>820</v>
      </c>
      <c r="F33" s="10" t="s">
        <v>823</v>
      </c>
      <c r="G33" s="10">
        <v>1</v>
      </c>
      <c r="H33" s="10" t="s">
        <v>826</v>
      </c>
      <c r="I33" s="10">
        <v>1</v>
      </c>
      <c r="J33" s="25">
        <f>IF(Table5[[#This Row],[Activity (Bq)]]="","",Table5[[#This Row],[Activity (Bq)]]/37000000000)</f>
        <v>4.79808E-8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0">
        <f t="shared" ref="C34:C37" si="0">0.0002*0.01*238</f>
        <v>4.7600000000000008E-4</v>
      </c>
      <c r="D34" s="30">
        <f>IF(Table5[[#This Row],[Mass (g)]]="","",Table5[[#This Row],[Mass (g)]]*VLOOKUP(Table5[[#This Row],[Nuclide]],Doedata,4)*37000000000)</f>
        <v>5.9176320000000002</v>
      </c>
      <c r="E34" s="10" t="s">
        <v>820</v>
      </c>
      <c r="F34" s="10" t="s">
        <v>823</v>
      </c>
      <c r="G34" s="10">
        <v>1</v>
      </c>
      <c r="H34" s="10" t="s">
        <v>826</v>
      </c>
      <c r="I34" s="10">
        <v>1</v>
      </c>
      <c r="J34" s="25">
        <f>IF(Table5[[#This Row],[Activity (Bq)]]="","",Table5[[#This Row],[Activity (Bq)]]/37000000000)</f>
        <v>1.5993600000000001E-10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0">
        <f t="shared" si="0"/>
        <v>4.7600000000000008E-4</v>
      </c>
      <c r="D35" s="30">
        <f>IF(Table5[[#This Row],[Mass (g)]]="","",Table5[[#This Row],[Mass (g)]]*VLOOKUP(Table5[[#This Row],[Nuclide]],Doedata,4)*37000000000)</f>
        <v>5.9176320000000002</v>
      </c>
      <c r="E35" s="10" t="s">
        <v>820</v>
      </c>
      <c r="F35" s="10" t="s">
        <v>823</v>
      </c>
      <c r="G35" s="10">
        <v>1</v>
      </c>
      <c r="H35" s="10" t="s">
        <v>826</v>
      </c>
      <c r="I35" s="10">
        <v>1</v>
      </c>
      <c r="J35" s="25">
        <f>IF(Table5[[#This Row],[Activity (Bq)]]="","",Table5[[#This Row],[Activity (Bq)]]/37000000000)</f>
        <v>1.5993600000000001E-10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0">
        <f t="shared" si="0"/>
        <v>4.7600000000000008E-4</v>
      </c>
      <c r="D36" s="30">
        <f>IF(Table5[[#This Row],[Mass (g)]]="","",Table5[[#This Row],[Mass (g)]]*VLOOKUP(Table5[[#This Row],[Nuclide]],Doedata,4)*37000000000)</f>
        <v>5.9176320000000002</v>
      </c>
      <c r="E36" s="10" t="s">
        <v>820</v>
      </c>
      <c r="F36" s="10" t="s">
        <v>823</v>
      </c>
      <c r="G36" s="10">
        <v>1</v>
      </c>
      <c r="H36" s="10" t="s">
        <v>826</v>
      </c>
      <c r="I36" s="10">
        <v>1</v>
      </c>
      <c r="J36" s="25">
        <f>IF(Table5[[#This Row],[Activity (Bq)]]="","",Table5[[#This Row],[Activity (Bq)]]/37000000000)</f>
        <v>1.5993600000000001E-10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0">
        <f t="shared" si="0"/>
        <v>4.7600000000000008E-4</v>
      </c>
      <c r="D37" s="30">
        <f>IF(Table5[[#This Row],[Mass (g)]]="","",Table5[[#This Row],[Mass (g)]]*VLOOKUP(Table5[[#This Row],[Nuclide]],Doedata,4)*37000000000)</f>
        <v>5.9176320000000002</v>
      </c>
      <c r="E37" s="10" t="s">
        <v>820</v>
      </c>
      <c r="F37" s="10" t="s">
        <v>823</v>
      </c>
      <c r="G37" s="10">
        <v>1</v>
      </c>
      <c r="H37" s="10" t="s">
        <v>826</v>
      </c>
      <c r="I37" s="10">
        <v>1</v>
      </c>
      <c r="J37" s="25">
        <f>IF(Table5[[#This Row],[Activity (Bq)]]="","",Table5[[#This Row],[Activity (Bq)]]/37000000000)</f>
        <v>1.5993600000000001E-10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7">
        <v>1.7849999999999999E-3</v>
      </c>
      <c r="D38" s="30">
        <f>IF(Table5[[#This Row],[Mass (g)]]="","",Table5[[#This Row],[Mass (g)]]*VLOOKUP(Table5[[#This Row],[Nuclide]],Doedata,4)*37000000000)</f>
        <v>22.191120000000002</v>
      </c>
      <c r="E38" s="10" t="s">
        <v>820</v>
      </c>
      <c r="F38" s="10" t="s">
        <v>823</v>
      </c>
      <c r="G38" s="10">
        <v>1</v>
      </c>
      <c r="H38" s="10" t="s">
        <v>826</v>
      </c>
      <c r="I38" s="10">
        <v>1</v>
      </c>
      <c r="J38" s="25">
        <f>IF(Table5[[#This Row],[Activity (Bq)]]="","",Table5[[#This Row],[Activity (Bq)]]/37000000000)</f>
        <v>5.9976000000000001E-10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7">
        <v>1.7849999999999999E-3</v>
      </c>
      <c r="D39" s="30">
        <f>IF(Table5[[#This Row],[Mass (g)]]="","",Table5[[#This Row],[Mass (g)]]*VLOOKUP(Table5[[#This Row],[Nuclide]],Doedata,4)*37000000000)</f>
        <v>22.191120000000002</v>
      </c>
      <c r="E39" s="10" t="s">
        <v>820</v>
      </c>
      <c r="F39" s="10" t="s">
        <v>823</v>
      </c>
      <c r="G39" s="10">
        <v>1</v>
      </c>
      <c r="H39" s="10" t="s">
        <v>826</v>
      </c>
      <c r="I39" s="10">
        <v>1</v>
      </c>
      <c r="J39" s="25">
        <f>IF(Table5[[#This Row],[Activity (Bq)]]="","",Table5[[#This Row],[Activity (Bq)]]/37000000000)</f>
        <v>5.9976000000000001E-10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7">
        <v>1.7849999999999999E-3</v>
      </c>
      <c r="D40" s="30">
        <f>IF(Table5[[#This Row],[Mass (g)]]="","",Table5[[#This Row],[Mass (g)]]*VLOOKUP(Table5[[#This Row],[Nuclide]],Doedata,4)*37000000000)</f>
        <v>22.191120000000002</v>
      </c>
      <c r="E40" s="10" t="s">
        <v>820</v>
      </c>
      <c r="F40" s="10" t="s">
        <v>823</v>
      </c>
      <c r="G40" s="10">
        <v>1</v>
      </c>
      <c r="H40" s="10" t="s">
        <v>826</v>
      </c>
      <c r="I40" s="10">
        <v>1</v>
      </c>
      <c r="J40" s="25">
        <f>IF(Table5[[#This Row],[Activity (Bq)]]="","",Table5[[#This Row],[Activity (Bq)]]/37000000000)</f>
        <v>5.9976000000000001E-10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7">
        <v>1.7849999999999999E-3</v>
      </c>
      <c r="D41" s="30">
        <f>IF(Table5[[#This Row],[Mass (g)]]="","",Table5[[#This Row],[Mass (g)]]*VLOOKUP(Table5[[#This Row],[Nuclide]],Doedata,4)*37000000000)</f>
        <v>22.191120000000002</v>
      </c>
      <c r="E41" s="10" t="s">
        <v>820</v>
      </c>
      <c r="F41" s="10" t="s">
        <v>823</v>
      </c>
      <c r="G41" s="10">
        <v>1</v>
      </c>
      <c r="H41" s="10" t="s">
        <v>826</v>
      </c>
      <c r="I41" s="10">
        <v>1</v>
      </c>
      <c r="J41" s="25">
        <f>IF(Table5[[#This Row],[Activity (Bq)]]="","",Table5[[#This Row],[Activity (Bq)]]/37000000000)</f>
        <v>5.9976000000000001E-10</v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7">
        <v>1.7849999999999999E-3</v>
      </c>
      <c r="D42" s="30">
        <f>IF(Table5[[#This Row],[Mass (g)]]="","",Table5[[#This Row],[Mass (g)]]*VLOOKUP(Table5[[#This Row],[Nuclide]],Doedata,4)*37000000000)</f>
        <v>22.191120000000002</v>
      </c>
      <c r="E42" s="10" t="s">
        <v>820</v>
      </c>
      <c r="F42" s="10" t="s">
        <v>823</v>
      </c>
      <c r="G42" s="10">
        <v>1</v>
      </c>
      <c r="H42" s="10" t="s">
        <v>826</v>
      </c>
      <c r="I42" s="10">
        <v>1</v>
      </c>
      <c r="J42" s="25">
        <f>IF(Table5[[#This Row],[Activity (Bq)]]="","",Table5[[#This Row],[Activity (Bq)]]/37000000000)</f>
        <v>5.9976000000000001E-10</v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C43" s="17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C44" s="17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C45" s="17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59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8.9250000000000006E-3</v>
      </c>
      <c r="C5" s="18">
        <v>110.95560000000003</v>
      </c>
      <c r="D5" s="18">
        <v>2.9988000000000009E-9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8.9250000000000006E-3</v>
      </c>
      <c r="C7" s="18">
        <v>110.95560000000003</v>
      </c>
      <c r="D7" s="18">
        <v>2.9988000000000009E-9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Salome , Kathleen R</cp:lastModifiedBy>
  <cp:lastPrinted>2012-07-03T17:52:50Z</cp:lastPrinted>
  <dcterms:created xsi:type="dcterms:W3CDTF">2010-11-12T20:51:00Z</dcterms:created>
  <dcterms:modified xsi:type="dcterms:W3CDTF">2012-07-03T17:53:53Z</dcterms:modified>
</cp:coreProperties>
</file>