
<file path=[Content_Types].xml><?xml version="1.0" encoding="utf-8"?>
<Types xmlns="http://schemas.openxmlformats.org/package/2006/content-types"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autoCompressPictures="0" defaultThemeVersion="124226"/>
  <bookViews>
    <workbookView xWindow="3780" yWindow="975" windowWidth="20730" windowHeight="117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1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/>
  <c r="G19"/>
  <c r="G18"/>
  <c r="G17"/>
  <c r="G16"/>
  <c r="G15"/>
  <c r="D50" l="1"/>
  <c r="J50" s="1"/>
  <c r="D49"/>
  <c r="J49" s="1"/>
  <c r="D75" i="4"/>
  <c r="J75" s="1"/>
  <c r="D76"/>
  <c r="J76" s="1"/>
  <c r="D77"/>
  <c r="J77" s="1"/>
  <c r="D78"/>
  <c r="J78" s="1"/>
  <c r="D79"/>
  <c r="J79"/>
  <c r="D80"/>
  <c r="J80" s="1"/>
  <c r="D81"/>
  <c r="J81" s="1"/>
  <c r="D82"/>
  <c r="J82" s="1"/>
  <c r="D83"/>
  <c r="J83" s="1"/>
  <c r="D84"/>
  <c r="J84" s="1"/>
  <c r="D85"/>
  <c r="J85"/>
  <c r="D86"/>
  <c r="J86" s="1"/>
  <c r="D87"/>
  <c r="J87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/>
  <c r="D96"/>
  <c r="J96" s="1"/>
  <c r="D97"/>
  <c r="J97" s="1"/>
  <c r="D98"/>
  <c r="J98" s="1"/>
  <c r="D99"/>
  <c r="J99" s="1"/>
  <c r="D100"/>
  <c r="J100" s="1"/>
  <c r="D101"/>
  <c r="J101"/>
  <c r="D102"/>
  <c r="J102" s="1"/>
  <c r="D103"/>
  <c r="J103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/>
  <c r="D112"/>
  <c r="J112" s="1"/>
  <c r="D113"/>
  <c r="J113" s="1"/>
  <c r="D114"/>
  <c r="J114" s="1"/>
  <c r="D115"/>
  <c r="J115" s="1"/>
  <c r="D116"/>
  <c r="J116" s="1"/>
  <c r="D117"/>
  <c r="J117"/>
  <c r="D118"/>
  <c r="J118" s="1"/>
  <c r="D119"/>
  <c r="J119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/>
  <c r="D128"/>
  <c r="J128" s="1"/>
  <c r="D129"/>
  <c r="J129" s="1"/>
  <c r="D130"/>
  <c r="J130" s="1"/>
  <c r="D131"/>
  <c r="J131" s="1"/>
  <c r="D132"/>
  <c r="J132" s="1"/>
  <c r="D133"/>
  <c r="J133"/>
  <c r="D134"/>
  <c r="J134" s="1"/>
  <c r="D135"/>
  <c r="J135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/>
  <c r="D144"/>
  <c r="J144" s="1"/>
  <c r="D145"/>
  <c r="J145" s="1"/>
  <c r="D146"/>
  <c r="J146" s="1"/>
  <c r="D147"/>
  <c r="J147" s="1"/>
  <c r="D148"/>
  <c r="J148" s="1"/>
  <c r="D149"/>
  <c r="J149"/>
  <c r="D150"/>
  <c r="J150" s="1"/>
  <c r="D151"/>
  <c r="J15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/>
  <c r="D160"/>
  <c r="J160" s="1"/>
  <c r="D161"/>
  <c r="J161" s="1"/>
  <c r="D162"/>
  <c r="J162" s="1"/>
  <c r="D163"/>
  <c r="J163" s="1"/>
  <c r="D164"/>
  <c r="J164" s="1"/>
  <c r="D165"/>
  <c r="J165"/>
  <c r="D166"/>
  <c r="J166" s="1"/>
  <c r="D167"/>
  <c r="J167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/>
  <c r="D176"/>
  <c r="J176" s="1"/>
  <c r="D177"/>
  <c r="J177" s="1"/>
  <c r="D178"/>
  <c r="J178" s="1"/>
  <c r="D179"/>
  <c r="J179" s="1"/>
  <c r="D180"/>
  <c r="J180" s="1"/>
  <c r="D181"/>
  <c r="J181"/>
  <c r="D182"/>
  <c r="J182" s="1"/>
  <c r="D183"/>
  <c r="J183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/>
  <c r="D192"/>
  <c r="J192" s="1"/>
  <c r="D193"/>
  <c r="J193" s="1"/>
  <c r="D194"/>
  <c r="J194" s="1"/>
  <c r="D195"/>
  <c r="J195" s="1"/>
  <c r="D196"/>
  <c r="J196" s="1"/>
  <c r="D197"/>
  <c r="J197"/>
  <c r="D198"/>
  <c r="J198" s="1"/>
  <c r="D75" i="1"/>
  <c r="J75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/>
  <c r="D84"/>
  <c r="J84" s="1"/>
  <c r="D85"/>
  <c r="J85" s="1"/>
  <c r="D86"/>
  <c r="J86" s="1"/>
  <c r="D87"/>
  <c r="J87" s="1"/>
  <c r="D88"/>
  <c r="J88" s="1"/>
  <c r="D89"/>
  <c r="J89"/>
  <c r="D90"/>
  <c r="J90" s="1"/>
  <c r="D91"/>
  <c r="J9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 s="1"/>
  <c r="D104"/>
  <c r="J104" s="1"/>
  <c r="D105"/>
  <c r="J105"/>
  <c r="D106"/>
  <c r="J106" s="1"/>
  <c r="D107"/>
  <c r="J107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/>
  <c r="D116"/>
  <c r="J116" s="1"/>
  <c r="D117"/>
  <c r="J117" s="1"/>
  <c r="D118"/>
  <c r="J118" s="1"/>
  <c r="D119"/>
  <c r="J119" s="1"/>
  <c r="D120"/>
  <c r="J120"/>
  <c r="D121"/>
  <c r="J121" s="1"/>
  <c r="D122"/>
  <c r="J122"/>
  <c r="D123"/>
  <c r="J123" s="1"/>
  <c r="D124"/>
  <c r="J124"/>
  <c r="D125"/>
  <c r="J125" s="1"/>
  <c r="D126"/>
  <c r="J126"/>
  <c r="D127"/>
  <c r="J127" s="1"/>
  <c r="D128"/>
  <c r="J128"/>
  <c r="D129"/>
  <c r="J129" s="1"/>
  <c r="D130"/>
  <c r="J130"/>
  <c r="D131"/>
  <c r="J131" s="1"/>
  <c r="D132"/>
  <c r="J132"/>
  <c r="D133"/>
  <c r="J133" s="1"/>
  <c r="D134"/>
  <c r="J134"/>
  <c r="D135"/>
  <c r="J135" s="1"/>
  <c r="D136"/>
  <c r="J136"/>
  <c r="D137"/>
  <c r="J137" s="1"/>
  <c r="D138"/>
  <c r="J138"/>
  <c r="D139"/>
  <c r="J139" s="1"/>
  <c r="D140"/>
  <c r="J140"/>
  <c r="D141"/>
  <c r="J141" s="1"/>
  <c r="D142"/>
  <c r="J142"/>
  <c r="D143"/>
  <c r="J143" s="1"/>
  <c r="D144"/>
  <c r="J144"/>
  <c r="D145"/>
  <c r="J145" s="1"/>
  <c r="D146"/>
  <c r="J146"/>
  <c r="D147"/>
  <c r="J147" s="1"/>
  <c r="D148"/>
  <c r="J148"/>
  <c r="D149"/>
  <c r="J149" s="1"/>
  <c r="D150"/>
  <c r="J150"/>
  <c r="D151"/>
  <c r="J151" s="1"/>
  <c r="D152"/>
  <c r="J152"/>
  <c r="D153"/>
  <c r="J153" s="1"/>
  <c r="D154"/>
  <c r="J154"/>
  <c r="D155"/>
  <c r="J155" s="1"/>
  <c r="D156"/>
  <c r="J156"/>
  <c r="D157"/>
  <c r="J157" s="1"/>
  <c r="D158"/>
  <c r="J158"/>
  <c r="D159"/>
  <c r="J159" s="1"/>
  <c r="D160"/>
  <c r="J160"/>
  <c r="D161"/>
  <c r="J161" s="1"/>
  <c r="D162"/>
  <c r="J162"/>
  <c r="D163"/>
  <c r="J163" s="1"/>
  <c r="D164"/>
  <c r="J164"/>
  <c r="D165"/>
  <c r="J165" s="1"/>
  <c r="D166"/>
  <c r="J166"/>
  <c r="D167"/>
  <c r="J167" s="1"/>
  <c r="D168"/>
  <c r="J168"/>
  <c r="D169"/>
  <c r="J169" s="1"/>
  <c r="D170"/>
  <c r="J170"/>
  <c r="D171"/>
  <c r="J171" s="1"/>
  <c r="D172"/>
  <c r="J172"/>
  <c r="D173"/>
  <c r="J173" s="1"/>
  <c r="D174"/>
  <c r="J174"/>
  <c r="D175"/>
  <c r="J175" s="1"/>
  <c r="D176"/>
  <c r="J176"/>
  <c r="D177"/>
  <c r="J177" s="1"/>
  <c r="D178"/>
  <c r="J178"/>
  <c r="D179"/>
  <c r="J179" s="1"/>
  <c r="D180"/>
  <c r="J180"/>
  <c r="D181"/>
  <c r="J181" s="1"/>
  <c r="D182"/>
  <c r="J182"/>
  <c r="D183"/>
  <c r="J183" s="1"/>
  <c r="D184"/>
  <c r="J184"/>
  <c r="D185"/>
  <c r="J185" s="1"/>
  <c r="D186"/>
  <c r="J186"/>
  <c r="D187"/>
  <c r="J187" s="1"/>
  <c r="D188"/>
  <c r="J188"/>
  <c r="D189"/>
  <c r="J189" s="1"/>
  <c r="D190"/>
  <c r="J190"/>
  <c r="D191"/>
  <c r="J191" s="1"/>
  <c r="D192"/>
  <c r="J192"/>
  <c r="D193"/>
  <c r="J193" s="1"/>
  <c r="D194"/>
  <c r="J194"/>
  <c r="D195"/>
  <c r="J195" s="1"/>
  <c r="D196"/>
  <c r="J196"/>
  <c r="D197"/>
  <c r="J197" s="1"/>
  <c r="D198"/>
  <c r="J198"/>
  <c r="D199"/>
  <c r="J199" s="1"/>
  <c r="D200"/>
  <c r="J200"/>
  <c r="D201"/>
  <c r="J201" s="1"/>
  <c r="D202"/>
  <c r="J202"/>
  <c r="D203"/>
  <c r="J203" s="1"/>
  <c r="D204"/>
  <c r="J204"/>
  <c r="D205"/>
  <c r="J205" s="1"/>
  <c r="D206"/>
  <c r="J206"/>
  <c r="D207"/>
  <c r="J207" s="1"/>
  <c r="D208"/>
  <c r="J208"/>
  <c r="D24"/>
  <c r="J24" s="1"/>
  <c r="D24" i="4"/>
  <c r="J24"/>
  <c r="D25"/>
  <c r="J25" s="1"/>
  <c r="D26"/>
  <c r="J26"/>
  <c r="D27"/>
  <c r="J27" s="1"/>
  <c r="D28"/>
  <c r="J28"/>
  <c r="D29"/>
  <c r="J29" s="1"/>
  <c r="D30"/>
  <c r="J30"/>
  <c r="D31"/>
  <c r="J31" s="1"/>
  <c r="D32"/>
  <c r="J32"/>
  <c r="D33"/>
  <c r="J33" s="1"/>
  <c r="D34"/>
  <c r="J34"/>
  <c r="D35"/>
  <c r="J35" s="1"/>
  <c r="D36"/>
  <c r="J36"/>
  <c r="D37"/>
  <c r="J37" s="1"/>
  <c r="D38"/>
  <c r="J38"/>
  <c r="D39"/>
  <c r="J39" s="1"/>
  <c r="D40"/>
  <c r="J40"/>
  <c r="D41"/>
  <c r="J41" s="1"/>
  <c r="D42"/>
  <c r="J42"/>
  <c r="D43"/>
  <c r="J43" s="1"/>
  <c r="D44"/>
  <c r="J44"/>
  <c r="D45"/>
  <c r="J45" s="1"/>
  <c r="D46"/>
  <c r="J46"/>
  <c r="D47"/>
  <c r="J47" s="1"/>
  <c r="D48"/>
  <c r="J48"/>
  <c r="D49"/>
  <c r="J49" s="1"/>
  <c r="D50"/>
  <c r="J50"/>
  <c r="D51"/>
  <c r="J51" s="1"/>
  <c r="D52"/>
  <c r="J52"/>
  <c r="D53"/>
  <c r="J53" s="1"/>
  <c r="D54"/>
  <c r="J54"/>
  <c r="D55"/>
  <c r="J55" s="1"/>
  <c r="D56"/>
  <c r="J56"/>
  <c r="D57"/>
  <c r="J57" s="1"/>
  <c r="D58"/>
  <c r="J58" s="1"/>
  <c r="D59"/>
  <c r="J59" s="1"/>
  <c r="D60"/>
  <c r="J60"/>
  <c r="D61"/>
  <c r="J61" s="1"/>
  <c r="D62"/>
  <c r="J62"/>
  <c r="D63"/>
  <c r="J63" s="1"/>
  <c r="D64"/>
  <c r="J64"/>
  <c r="D65"/>
  <c r="J65" s="1"/>
  <c r="D66"/>
  <c r="J66"/>
  <c r="D67"/>
  <c r="J67" s="1"/>
  <c r="D68"/>
  <c r="J68"/>
  <c r="D69"/>
  <c r="J69" s="1"/>
  <c r="D70"/>
  <c r="J70"/>
  <c r="D71"/>
  <c r="J71" s="1"/>
  <c r="D72"/>
  <c r="J72"/>
  <c r="D73"/>
  <c r="J73" s="1"/>
  <c r="D74"/>
  <c r="J74"/>
  <c r="D25" i="1"/>
  <c r="J25" s="1"/>
  <c r="D26"/>
  <c r="J26" s="1"/>
  <c r="D27"/>
  <c r="J27" s="1"/>
  <c r="D28"/>
  <c r="J28" s="1"/>
  <c r="D29"/>
  <c r="J29" s="1"/>
  <c r="D30"/>
  <c r="J30"/>
  <c r="D31"/>
  <c r="J31" s="1"/>
  <c r="D32"/>
  <c r="J32"/>
  <c r="D33"/>
  <c r="J33" s="1"/>
  <c r="D34"/>
  <c r="J34" s="1"/>
  <c r="D35"/>
  <c r="J35" s="1"/>
  <c r="D36"/>
  <c r="J36" s="1"/>
  <c r="D37"/>
  <c r="J37" s="1"/>
  <c r="D38"/>
  <c r="J38"/>
  <c r="D39"/>
  <c r="J39" s="1"/>
  <c r="D40"/>
  <c r="J40" s="1"/>
  <c r="D41"/>
  <c r="J41" s="1"/>
  <c r="D42"/>
  <c r="J42"/>
  <c r="D43"/>
  <c r="J43" s="1"/>
  <c r="D44"/>
  <c r="J44" s="1"/>
  <c r="D45"/>
  <c r="J45" s="1"/>
  <c r="D46"/>
  <c r="J46"/>
  <c r="D47"/>
  <c r="J47" s="1"/>
  <c r="D48"/>
  <c r="J48" s="1"/>
  <c r="D51"/>
  <c r="J51" s="1"/>
  <c r="D52"/>
  <c r="J52"/>
  <c r="D53"/>
  <c r="J53" s="1"/>
  <c r="D54"/>
  <c r="J54"/>
  <c r="D55"/>
  <c r="J55" s="1"/>
  <c r="D56"/>
  <c r="J56"/>
  <c r="D57"/>
  <c r="J57" s="1"/>
  <c r="D58"/>
  <c r="J58"/>
  <c r="D59"/>
  <c r="J59" s="1"/>
  <c r="D60"/>
  <c r="J60"/>
  <c r="D61"/>
  <c r="J61" s="1"/>
  <c r="D62"/>
  <c r="J62"/>
  <c r="D63"/>
  <c r="J63" s="1"/>
  <c r="D64"/>
  <c r="J64"/>
  <c r="D65"/>
  <c r="J65" s="1"/>
  <c r="D66"/>
  <c r="J66"/>
  <c r="D67"/>
  <c r="J67" s="1"/>
  <c r="D68"/>
  <c r="J68"/>
  <c r="D69"/>
  <c r="J69" s="1"/>
  <c r="D70"/>
  <c r="J70"/>
  <c r="D71"/>
  <c r="J71" s="1"/>
  <c r="D72"/>
  <c r="J72"/>
  <c r="D73"/>
  <c r="J73" s="1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<sst xmlns="http://schemas.openxmlformats.org/spreadsheetml/2006/main" count="3324" uniqueCount="914">
  <si>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</si>
  <si>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</si>
  <si>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</si>
  <si>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</si>
  <si>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</si>
  <si>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</si>
  <si>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</si>
  <si>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</si>
  <si>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</si>
  <si>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</si>
  <si>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</si>
  <si>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</si>
  <si>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</si>
  <si>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</si>
  <si>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</si>
  <si>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</si>
  <si>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</si>
  <si>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</si>
  <si>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</si>
  <si>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</si>
  <si>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</si>
  <si>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</si>
  <si>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</si>
  <si>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</si>
  <si>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</si>
  <si>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</si>
  <si>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</si>
  <si>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</si>
  <si>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</si>
  <si>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</si>
  <si>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</si>
  <si>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</si>
  <si>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</si>
  <si>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</si>
  <si>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</si>
  <si>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</si>
  <si>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</si>
  <si>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</si>
  <si>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</si>
  <si>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</si>
  <si>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</si>
  <si>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</si>
  <si>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</si>
  <si>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</si>
  <si>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</si>
  <si>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</si>
  <si>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</si>
  <si>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</si>
  <si>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</si>
  <si>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</si>
  <si>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</si>
  <si>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</si>
  <si>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</si>
  <si>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</si>
  <si>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</si>
  <si>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</si>
  <si>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</si>
  <si>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</si>
  <si>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</si>
  <si>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</si>
  <si>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</si>
  <si>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</si>
  <si>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</si>
  <si>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</si>
  <si>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</si>
  <si>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</si>
  <si>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</si>
  <si>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</si>
  <si>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</si>
  <si>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</si>
  <si>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</si>
  <si>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</si>
  <si>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</si>
  <si>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</si>
  <si>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</si>
  <si>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</si>
  <si>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</si>
  <si>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</si>
  <si>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</si>
  <si>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</si>
  <si>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</si>
  <si>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</si>
  <si>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</si>
  <si>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</si>
  <si>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</si>
  <si>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</si>
  <si>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</si>
  <si>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</si>
  <si>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</si>
  <si>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</si>
  <si>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</si>
  <si>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</si>
  <si>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</si>
  <si>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</si>
  <si>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</si>
  <si>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</si>
  <si>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</si>
  <si>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</si>
  <si>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</si>
  <si>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</si>
  <si>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</si>
  <si>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</si>
  <si>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</si>
  <si>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</si>
  <si>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</si>
  <si>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</si>
  <si>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</si>
  <si>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</si>
  <si>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</si>
  <si>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</si>
  <si>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</si>
  <si>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</si>
  <si>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</si>
  <si>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</si>
  <si>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</si>
  <si>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</si>
  <si>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</si>
  <si>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</si>
  <si>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</si>
  <si>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</si>
  <si>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</si>
  <si>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</si>
  <si>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</si>
  <si>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</si>
  <si>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</si>
  <si>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</si>
  <si>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</si>
  <si>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</si>
  <si>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</si>
  <si>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</si>
  <si>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</si>
  <si>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</si>
  <si>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</si>
  <si>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</si>
  <si>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</si>
  <si>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</si>
  <si>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</si>
  <si>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</si>
  <si>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</si>
  <si>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</si>
  <si>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</si>
  <si>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</si>
  <si>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</si>
  <si>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</si>
  <si>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</si>
  <si>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</si>
  <si>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</si>
  <si>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</si>
  <si>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</si>
  <si>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</si>
  <si>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</si>
  <si>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</si>
  <si>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</si>
  <si>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</si>
  <si>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</si>
  <si>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</si>
  <si>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</si>
  <si>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</si>
  <si>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</si>
  <si>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</si>
  <si>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</si>
  <si>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</si>
  <si>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</si>
  <si>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</si>
  <si>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</si>
  <si>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</si>
  <si>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</si>
  <si>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</si>
  <si>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</si>
  <si>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</si>
  <si>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</si>
  <si>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</si>
  <si>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</si>
  <si>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</si>
  <si>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</si>
  <si>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</si>
  <si>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</si>
  <si>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</si>
  <si>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</si>
  <si>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</si>
  <si>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</si>
  <si>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</si>
  <si>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</si>
  <si>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</si>
  <si>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</si>
  <si>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</si>
  <si>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</si>
  <si>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</si>
  <si>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</si>
  <si>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</si>
  <si>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</si>
  <si>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</si>
  <si>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</si>
  <si>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</si>
  <si>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</si>
  <si>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</si>
  <si>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</si>
  <si>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</si>
  <si>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</si>
  <si>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</si>
  <si>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</si>
  <si>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</si>
  <si>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</si>
  <si>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</si>
  <si>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</si>
  <si>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</si>
  <si>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</si>
  <si>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</si>
  <si>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</si>
  <si>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</si>
  <si>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</si>
  <si>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</si>
  <si>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</si>
  <si>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</si>
  <si>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</si>
  <si>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</si>
  <si>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</si>
  <si>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</si>
  <si>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</si>
  <si>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</si>
  <si>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</si>
  <si>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</si>
  <si>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</si>
  <si>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</si>
  <si>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</si>
  <si>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</si>
  <si>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</si>
  <si>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</si>
  <si>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</si>
  <si>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</si>
  <si>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</si>
  <si>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</si>
  <si>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</si>
  <si>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</si>
  <si>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</si>
  <si>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</si>
  <si>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</si>
  <si>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</si>
  <si>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</si>
  <si>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</si>
  <si>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</si>
  <si>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</si>
  <si>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</si>
  <si>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</si>
  <si>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</si>
  <si>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</si>
  <si>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</si>
  <si>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</si>
  <si>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</si>
  <si>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</si>
  <si>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</si>
  <si>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</si>
  <si>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</si>
  <si>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</si>
  <si>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</si>
  <si>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</si>
  <si>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</si>
  <si>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</si>
  <si>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</si>
  <si>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</si>
  <si>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</si>
  <si>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</si>
  <si>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</si>
  <si>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</si>
  <si>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</si>
  <si>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</si>
  <si>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</si>
  <si>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</si>
  <si>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</si>
  <si>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</si>
  <si>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</si>
  <si>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</si>
  <si>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</si>
  <si>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</si>
  <si>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</si>
  <si>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</si>
  <si>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</si>
  <si>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</si>
  <si>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</si>
  <si>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</si>
  <si>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</si>
  <si>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</si>
  <si>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</si>
  <si>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</si>
  <si>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</si>
  <si>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</si>
  <si>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</si>
  <si>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</si>
  <si>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</si>
  <si>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</si>
  <si>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</si>
  <si>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</si>
  <si>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</si>
  <si>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</si>
  <si>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</si>
  <si>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</si>
  <si>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</si>
  <si>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</si>
  <si>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</si>
  <si>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</si>
  <si>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</si>
  <si>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</si>
  <si>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</si>
  <si>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</si>
  <si>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</si>
  <si>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</si>
  <si>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</si>
  <si>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</si>
  <si>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</si>
  <si>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</si>
  <si>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</si>
  <si>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</si>
  <si>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</si>
  <si>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</si>
  <si>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</si>
  <si>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</si>
  <si>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</si>
  <si>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</si>
  <si>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</si>
  <si>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</si>
  <si>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</si>
  <si>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</si>
  <si>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</si>
  <si>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</si>
  <si>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</si>
  <si>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</si>
  <si>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</si>
  <si>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</si>
  <si>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</si>
  <si>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</si>
  <si>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</si>
  <si>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</si>
  <si>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</si>
  <si>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</si>
  <si>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</si>
  <si>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</si>
  <si>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</si>
  <si>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</si>
  <si>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</si>
  <si>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</si>
  <si>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</si>
  <si>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</si>
  <si>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</si>
  <si>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</si>
  <si>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</si>
  <si>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</si>
  <si>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</si>
  <si>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</si>
  <si>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</si>
  <si>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</si>
  <si>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</si>
  <si>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</si>
  <si>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</si>
  <si>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</si>
  <si>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</si>
  <si>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</si>
  <si>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</si>
  <si>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</si>
  <si>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</si>
  <si>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</si>
  <si>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</si>
  <si>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</si>
  <si>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</si>
  <si>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</si>
  <si>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</si>
  <si>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</si>
  <si>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</si>
  <si>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</si>
  <si>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</si>
  <si>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</si>
  <si>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</si>
  <si>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</si>
  <si>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</si>
  <si>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</si>
  <si>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</si>
  <si>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</si>
  <si>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</si>
  <si>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</si>
  <si>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</si>
  <si>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</si>
  <si>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</si>
  <si>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</si>
  <si>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</si>
  <si>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</si>
  <si>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</si>
  <si>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</si>
  <si>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</si>
  <si>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</si>
  <si>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</si>
  <si>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</si>
  <si>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</si>
  <si>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</si>
  <si>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</si>
  <si>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</si>
  <si>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</si>
  <si>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</si>
  <si>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</si>
  <si>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</si>
  <si>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</si>
  <si>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</si>
  <si>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</si>
  <si>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</si>
  <si>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</si>
  <si>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</si>
  <si>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</si>
  <si>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</si>
  <si>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</si>
  <si>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</si>
  <si>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</si>
  <si>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</si>
  <si>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</si>
  <si>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</si>
  <si>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</si>
  <si>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</si>
  <si>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</si>
  <si>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</si>
  <si>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</si>
  <si>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</si>
  <si>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</si>
  <si>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</si>
  <si>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</si>
  <si>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</si>
  <si>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</si>
  <si>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</si>
  <si>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</si>
  <si>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</si>
  <si>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</si>
  <si>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</si>
  <si>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</si>
  <si>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</si>
  <si>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</si>
  <si>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</si>
  <si>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</si>
  <si>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</si>
  <si>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</si>
  <si>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</si>
  <si>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</si>
  <si>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</si>
  <si>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</si>
  <si>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</si>
  <si>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</si>
  <si>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</si>
  <si>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</si>
  <si>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</si>
  <si>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</si>
  <si>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</si>
  <si>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</si>
  <si>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</si>
  <si>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</si>
  <si>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</si>
  <si>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</si>
  <si>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</si>
  <si>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</si>
  <si>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</si>
  <si>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</si>
  <si>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</si>
  <si>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</si>
  <si>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</si>
  <si>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</si>
  <si>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</si>
  <si>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</si>
  <si>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</si>
  <si>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</si>
  <si>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</si>
  <si>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</si>
  <si>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</si>
  <si>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</si>
  <si>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</si>
  <si>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</si>
  <si>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</si>
  <si>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</si>
  <si>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</si>
  <si>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</si>
  <si>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</si>
  <si>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</si>
  <si>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</si>
  <si>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</si>
  <si>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</si>
  <si>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</si>
  <si>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</si>
  <si>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</si>
  <si>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</si>
  <si>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</si>
  <si>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</si>
  <si>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</si>
  <si>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</si>
  <si>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</si>
  <si>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</si>
  <si>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</si>
  <si>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</si>
  <si>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</si>
  <si>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</si>
  <si>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</si>
  <si>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</si>
  <si>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</si>
  <si>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</si>
  <si>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</si>
  <si>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</si>
  <si>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</si>
  <si>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</si>
  <si>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</si>
  <si>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</si>
  <si>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</si>
  <si>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</si>
  <si>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</si>
  <si>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</si>
  <si>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</si>
  <si>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</si>
  <si>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</si>
  <si>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</si>
  <si>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</si>
  <si>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</si>
  <si>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</si>
  <si>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</si>
  <si>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</si>
  <si>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</si>
  <si>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</si>
  <si>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</si>
  <si>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</si>
  <si>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</si>
  <si>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</si>
  <si>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</si>
  <si>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</si>
  <si>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</si>
  <si>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</si>
  <si>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</si>
  <si>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</si>
  <si>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</si>
  <si>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</si>
  <si>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</si>
  <si>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</si>
  <si>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</si>
  <si>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</si>
  <si>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</si>
  <si>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</si>
  <si>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</si>
  <si>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</si>
  <si>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</si>
  <si>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</si>
  <si>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</si>
  <si>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</si>
  <si>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</si>
  <si>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</si>
  <si>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</si>
  <si>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</si>
  <si>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</si>
  <si>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</si>
  <si>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</si>
  <si>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</si>
  <si>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</si>
  <si>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</si>
  <si>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</si>
  <si>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</si>
  <si>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</si>
  <si>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</si>
  <si>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</si>
  <si>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</si>
  <si>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</si>
  <si>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</si>
  <si>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</si>
  <si>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</si>
  <si>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</si>
  <si>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</si>
  <si>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</si>
  <si>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</si>
  <si>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</si>
  <si>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</si>
  <si>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</si>
  <si>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</si>
  <si>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</si>
  <si>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</si>
  <si>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</si>
  <si>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</si>
  <si>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</si>
  <si>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</si>
  <si>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</si>
  <si>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</si>
  <si>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</si>
  <si>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</si>
  <si>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</si>
  <si>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</si>
  <si>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</si>
  <si>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</si>
  <si>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</si>
  <si>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</si>
  <si>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</si>
  <si>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</si>
  <si>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</si>
  <si>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</si>
  <si>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</si>
  <si>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</si>
  <si>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</si>
  <si>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</si>
  <si>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</si>
  <si>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</si>
  <si>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</si>
  <si>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</si>
  <si>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</si>
  <si>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</si>
  <si>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</si>
  <si>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</si>
  <si>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</si>
  <si>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</si>
  <si>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</si>
  <si>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</si>
  <si>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</si>
  <si>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</si>
  <si>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</si>
  <si>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</si>
  <si>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</si>
  <si>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</si>
  <si>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</si>
  <si>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</si>
  <si>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</si>
  <si>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</si>
  <si>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</si>
  <si>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</si>
  <si>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</si>
  <si>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</si>
  <si>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</si>
  <si>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</si>
  <si>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</si>
  <si>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</si>
  <si>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</si>
  <si>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</si>
  <si>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</si>
  <si>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</si>
  <si>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</si>
  <si>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</si>
  <si>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</si>
  <si>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</si>
  <si>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</si>
  <si>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</si>
  <si>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</si>
  <si>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</si>
  <si>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</si>
  <si>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</si>
  <si>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</si>
  <si>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</si>
  <si>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</si>
  <si>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</si>
  <si>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</si>
  <si>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</si>
  <si>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</si>
  <si>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</si>
  <si>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</si>
  <si>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</si>
  <si>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</si>
  <si>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</si>
  <si>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</si>
  <si>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</si>
  <si>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</si>
  <si>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</si>
  <si>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</si>
  <si>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</si>
  <si>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</si>
  <si>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</si>
  <si>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</si>
  <si>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</si>
  <si>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</si>
  <si>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</si>
  <si>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</si>
  <si>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</si>
  <si>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</si>
  <si>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</si>
  <si>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</si>
  <si>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</si>
  <si>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</si>
  <si>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</si>
  <si>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</si>
  <si>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</si>
  <si>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</si>
  <si>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</si>
  <si>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</si>
  <si>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</si>
  <si>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</si>
  <si>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</si>
  <si>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</si>
  <si>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</si>
  <si>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</si>
  <si>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</si>
  <si>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</si>
  <si>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</si>
  <si>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</si>
  <si>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</si>
  <si>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</si>
  <si>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</si>
  <si>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</si>
  <si>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</si>
  <si>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</si>
  <si>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</si>
  <si>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</si>
  <si>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</si>
  <si>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</si>
  <si>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</si>
  <si>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</si>
  <si>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</si>
  <si>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</si>
  <si>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</si>
  <si>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</si>
  <si>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</si>
  <si>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</si>
  <si>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</si>
  <si>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</si>
  <si>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</si>
  <si>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</si>
  <si>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</si>
  <si>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</si>
  <si>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</si>
  <si>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</si>
  <si>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</si>
  <si>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</si>
  <si>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</si>
  <si>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</si>
  <si>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</si>
  <si>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</si>
  <si>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</si>
  <si>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</si>
  <si>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</si>
  <si>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</si>
  <si>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</si>
  <si>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</si>
  <si>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</si>
  <si>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</si>
  <si>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</si>
  <si>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</si>
  <si>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</si>
  <si>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</si>
  <si>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</si>
  <si>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</si>
  <si>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</si>
  <si>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</si>
  <si>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</si>
  <si>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</si>
  <si>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</si>
  <si>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</si>
  <si>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</si>
  <si>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</si>
  <si>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</si>
  <si>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</si>
  <si>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</si>
  <si>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</si>
  <si>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</si>
  <si>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</si>
  <si>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</si>
  <si>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</si>
  <si>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</si>
  <si>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</si>
  <si>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</si>
  <si>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</si>
  <si>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</si>
  <si>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</si>
  <si>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</si>
  <si>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</si>
  <si>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</si>
  <si>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</si>
  <si>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</si>
  <si>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</si>
  <si>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</si>
  <si>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</si>
  <si>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</si>
  <si>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</si>
  <si>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</si>
  <si>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</si>
  <si>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</si>
  <si>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</si>
  <si>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</si>
  <si>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</si>
  <si>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</si>
  <si>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</si>
  <si>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</si>
  <si>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</si>
  <si>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</si>
  <si>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</si>
  <si>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</si>
  <si>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</si>
  <si>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</si>
  <si>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</si>
  <si>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</si>
  <si>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</si>
  <si>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</si>
  <si>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</si>
  <si>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</si>
  <si>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</si>
  <si>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</si>
  <si>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</si>
  <si>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</si>
  <si>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</si>
  <si>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</si>
  <si>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</si>
  <si>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</si>
  <si>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</si>
  <si>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</si>
  <si>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</si>
  <si>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</si>
  <si>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</si>
  <si>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</si>
  <si>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</si>
  <si>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</si>
  <si>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</si>
  <si>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</si>
  <si>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</si>
  <si>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</si>
  <si>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</si>
  <si>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</si>
  <si>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</si>
  <si>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</si>
  <si>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</si>
  <si>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</si>
  <si>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</si>
  <si>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</si>
  <si>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</si>
  <si>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</si>
  <si>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</si>
  <si>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</si>
  <si>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</si>
  <si>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</si>
  <si>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</si>
  <si>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</si>
  <si>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</si>
  <si>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</si>
  <si>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</si>
  <si>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</si>
  <si>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</si>
  <si>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</si>
  <si>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</si>
  <si>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</si>
  <si>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</si>
  <si>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</si>
  <si>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</si>
  <si>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</si>
  <si>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</si>
  <si>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</si>
  <si>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</si>
  <si>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</si>
  <si>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</si>
  <si>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</si>
  <si>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</si>
  <si>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</si>
  <si>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</si>
  <si>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</si>
  <si>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</si>
  <si>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</si>
  <si>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</si>
  <si>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</si>
  <si>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</si>
  <si>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</si>
  <si>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</si>
  <si>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</si>
  <si>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</si>
  <si>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</si>
  <si>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</si>
  <si>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</si>
  <si>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</si>
  <si>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</si>
  <si>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</si>
  <si>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</si>
  <si>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</si>
  <si>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</si>
  <si>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</si>
  <si>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</si>
  <si>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</si>
  <si>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</si>
  <si>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</si>
  <si>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</si>
  <si>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</si>
  <si>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</si>
  <si>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</si>
  <si>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</si>
  <si>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</si>
  <si>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</si>
  <si>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</si>
  <si>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</si>
  <si>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</si>
  <si>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</si>
  <si>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</si>
  <si>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</si>
  <si>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</si>
  <si>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</si>
  <si>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</si>
  <si>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Powell</t>
  </si>
  <si>
    <t xml:space="preserve">Brian </t>
  </si>
  <si>
    <t>Environmental Engineering and Earth Sciences, Clemson University</t>
  </si>
  <si>
    <t>342 Computer Court Anderson, SC 29670</t>
  </si>
  <si>
    <t>bpowell@clemson.edu</t>
  </si>
  <si>
    <t>Anderson</t>
  </si>
  <si>
    <t>SC</t>
  </si>
  <si>
    <t>USA</t>
  </si>
  <si>
    <t>solid</t>
  </si>
  <si>
    <t>oxide</t>
  </si>
  <si>
    <t>2000 ppm 232Th goethite, pH 6</t>
  </si>
  <si>
    <t>2000 ppm 232Th hematite, pH 6</t>
  </si>
  <si>
    <t>2000 ppm 232Th silica, pH 6</t>
  </si>
  <si>
    <t>Sample ID</t>
  </si>
  <si>
    <t>Description</t>
  </si>
  <si>
    <t>#3702</t>
  </si>
  <si>
    <t>#11-2</t>
  </si>
  <si>
    <t>1500 ppm 242Pu hematite, pH 6</t>
  </si>
  <si>
    <t>1500 ppm 242Pu silica, pH 6</t>
  </si>
  <si>
    <t>2000 ppm 232Th hematite, pH 8.5</t>
  </si>
  <si>
    <t>2000 ppm 232Th goethite, pH 8.5</t>
  </si>
  <si>
    <t>2000 ppm 232Th silica, pH 8.5</t>
  </si>
  <si>
    <t>Isotope</t>
  </si>
  <si>
    <t>Pu238</t>
  </si>
  <si>
    <t>Pu239</t>
  </si>
  <si>
    <t>Pu240</t>
  </si>
  <si>
    <t>Pu241</t>
  </si>
  <si>
    <t>Pu242</t>
  </si>
  <si>
    <t>Th232</t>
  </si>
  <si>
    <t>Total activity (Ci)</t>
  </si>
  <si>
    <t xml:space="preserve">Arai </t>
  </si>
  <si>
    <t>Yuji</t>
  </si>
  <si>
    <t>05/07/2012</t>
  </si>
  <si>
    <t>864.656.1004 (office) 864.760.7685 (cell)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</si>
</sst>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6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1" fontId="0" fillId="0" borderId="0" xfId="0" applyNumberFormat="1" applyBorder="1" applyProtection="1">
      <protection locked="0"/>
    </xf>
    <xf numFmtId="2" fontId="0" fillId="0" borderId="0" xfId="0" applyNumberFormat="1" applyProtection="1">
      <protection locked="0"/>
    </xf>
    <xf numFmtId="22" fontId="0" fillId="0" borderId="0" xfId="0" applyNumberFormat="1" applyAlignment="1" applyProtection="1">
      <alignment horizontal="left" indent="2"/>
      <protection locked="0"/>
    </xf>
    <xf numFmtId="11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left" indent="1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</dxf>
    <dxf>
      <alignment horizontal="left" vertical="bottom" textRotation="0" wrapText="0" indent="0" relativeIndent="1" justifyLastLine="0" shrinkToFit="0" readingOrder="0"/>
    </dxf>
    <dxf>
      <alignment horizontal="left" vertical="bottom" textRotation="0" wrapText="0" inden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readingOrder="0"/>
      <protection locked="1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 count="1">
        <m/>
      </sharedItems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  <r>
    <x v="0"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axis="axisRow" showAll="0">
      <items count="2">
        <item x="0"/>
        <item t="default"/>
      </items>
    </pivotField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2">
    <field x="1"/>
    <field x="0"/>
  </rowFields>
  <rowItems count="3">
    <i>
      <x v="21"/>
    </i>
    <i r="1"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pageSetUpPr fitToPage="1"/>
  </sheetPr>
  <dimension ref="A1:AH781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I30" sqref="I30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42578125" style="9" customWidth="1"/>
    <col min="12" max="29" width="9.140625" style="9"/>
    <col min="30" max="30" width="21.28515625" style="9" customWidth="1"/>
    <col min="31" max="16384" width="9.140625" style="9"/>
  </cols>
  <sheetData>
    <row r="1" spans="1:7">
      <c r="A1" s="9" t="s">
        <v>17</v>
      </c>
      <c r="B1" s="9" t="s">
        <v>18</v>
      </c>
    </row>
    <row r="2" spans="1:7">
      <c r="A2" s="17" t="s">
        <v>8</v>
      </c>
      <c r="B2" s="11" t="s">
        <v>880</v>
      </c>
      <c r="C2" s="9" t="s">
        <v>910</v>
      </c>
    </row>
    <row r="3" spans="1:7">
      <c r="A3" s="17" t="s">
        <v>9</v>
      </c>
      <c r="B3" s="11" t="s">
        <v>881</v>
      </c>
      <c r="C3" s="9" t="s">
        <v>911</v>
      </c>
      <c r="F3" s="10" t="s">
        <v>893</v>
      </c>
      <c r="G3" s="10" t="s">
        <v>894</v>
      </c>
    </row>
    <row r="4" spans="1:7">
      <c r="A4" s="17" t="s">
        <v>12</v>
      </c>
      <c r="B4" s="11" t="s">
        <v>882</v>
      </c>
      <c r="F4" s="10">
        <v>1</v>
      </c>
      <c r="G4" s="41" t="s">
        <v>897</v>
      </c>
    </row>
    <row r="5" spans="1:7">
      <c r="A5" s="17" t="s">
        <v>10</v>
      </c>
      <c r="B5" s="11" t="s">
        <v>883</v>
      </c>
      <c r="C5" s="9" t="s">
        <v>875</v>
      </c>
      <c r="F5" s="10">
        <v>2</v>
      </c>
      <c r="G5" s="41" t="s">
        <v>898</v>
      </c>
    </row>
    <row r="6" spans="1:7">
      <c r="A6" s="17" t="s">
        <v>11</v>
      </c>
      <c r="B6" s="11"/>
      <c r="F6" s="10">
        <v>3</v>
      </c>
      <c r="G6" s="41" t="s">
        <v>891</v>
      </c>
    </row>
    <row r="7" spans="1:7">
      <c r="A7" s="17" t="s">
        <v>879</v>
      </c>
      <c r="B7" s="11" t="s">
        <v>884</v>
      </c>
      <c r="F7" s="10">
        <v>4</v>
      </c>
      <c r="G7" s="41" t="s">
        <v>890</v>
      </c>
    </row>
    <row r="8" spans="1:7">
      <c r="A8" s="17" t="s">
        <v>13</v>
      </c>
      <c r="B8" s="11" t="s">
        <v>885</v>
      </c>
      <c r="F8" s="10">
        <v>5</v>
      </c>
      <c r="G8" s="41" t="s">
        <v>892</v>
      </c>
    </row>
    <row r="9" spans="1:7">
      <c r="A9" s="17" t="s">
        <v>14</v>
      </c>
      <c r="B9" s="11" t="s">
        <v>886</v>
      </c>
      <c r="F9" s="10">
        <v>6</v>
      </c>
      <c r="G9" s="41" t="s">
        <v>899</v>
      </c>
    </row>
    <row r="10" spans="1:7">
      <c r="A10" s="17" t="s">
        <v>15</v>
      </c>
      <c r="B10" s="11">
        <v>29670</v>
      </c>
      <c r="F10" s="10">
        <v>7</v>
      </c>
      <c r="G10" s="41" t="s">
        <v>900</v>
      </c>
    </row>
    <row r="11" spans="1:7">
      <c r="A11" s="17" t="s">
        <v>809</v>
      </c>
      <c r="B11" s="11" t="s">
        <v>887</v>
      </c>
      <c r="F11" s="10">
        <v>8</v>
      </c>
      <c r="G11" s="41" t="s">
        <v>901</v>
      </c>
    </row>
    <row r="12" spans="1:7">
      <c r="A12" s="17" t="s">
        <v>26</v>
      </c>
      <c r="B12" s="22" t="s">
        <v>913</v>
      </c>
      <c r="G12" s="40"/>
    </row>
    <row r="13" spans="1:7">
      <c r="A13" s="17" t="s">
        <v>839</v>
      </c>
      <c r="B13" s="42" t="s">
        <v>895</v>
      </c>
    </row>
    <row r="14" spans="1:7">
      <c r="A14" s="17" t="s">
        <v>16</v>
      </c>
      <c r="B14" s="45" t="s">
        <v>912</v>
      </c>
      <c r="F14" s="10" t="s">
        <v>902</v>
      </c>
      <c r="G14" s="10" t="s">
        <v>909</v>
      </c>
    </row>
    <row r="15" spans="1:7">
      <c r="A15" s="17" t="s">
        <v>41</v>
      </c>
      <c r="B15" s="12" t="s">
        <v>896</v>
      </c>
      <c r="C15" s="9" t="s">
        <v>854</v>
      </c>
      <c r="F15" s="10" t="s">
        <v>903</v>
      </c>
      <c r="G15" s="43">
        <f>J24+J29</f>
        <v>1.7627076760865644E-7</v>
      </c>
    </row>
    <row r="16" spans="1:7">
      <c r="A16" s="17" t="s">
        <v>40</v>
      </c>
      <c r="B16" s="13">
        <v>41037</v>
      </c>
      <c r="C16" s="9" t="s">
        <v>854</v>
      </c>
      <c r="F16" s="10" t="s">
        <v>904</v>
      </c>
      <c r="G16" s="43">
        <f>J25+J30</f>
        <v>8.9150689016067669E-10</v>
      </c>
    </row>
    <row r="17" spans="1:34">
      <c r="A17" s="17" t="s">
        <v>811</v>
      </c>
      <c r="B17" s="39">
        <v>41040</v>
      </c>
      <c r="C17" s="9" t="s">
        <v>853</v>
      </c>
      <c r="F17" s="10" t="s">
        <v>905</v>
      </c>
      <c r="G17" s="43">
        <f>J26+J31</f>
        <v>1.3469421254093066E-8</v>
      </c>
    </row>
    <row r="18" spans="1:34">
      <c r="A18" s="17" t="s">
        <v>42</v>
      </c>
      <c r="B18" s="11"/>
      <c r="C18" s="9" t="s">
        <v>43</v>
      </c>
      <c r="F18" s="10" t="s">
        <v>906</v>
      </c>
      <c r="G18" s="43">
        <f>J27+J32</f>
        <v>2.2630451181292235E-6</v>
      </c>
    </row>
    <row r="19" spans="1:34">
      <c r="A19" s="17" t="s">
        <v>807</v>
      </c>
      <c r="B19" s="11">
        <v>1</v>
      </c>
      <c r="C19" s="9" t="s">
        <v>43</v>
      </c>
      <c r="F19" s="10" t="s">
        <v>907</v>
      </c>
      <c r="G19" s="43">
        <f>J28+J33</f>
        <v>1.1785799257026754E-6</v>
      </c>
    </row>
    <row r="20" spans="1:34">
      <c r="A20" s="17" t="s">
        <v>808</v>
      </c>
      <c r="B20" s="38">
        <v>2</v>
      </c>
      <c r="F20" s="10" t="s">
        <v>908</v>
      </c>
      <c r="G20" s="43">
        <f>+SUM(J34:J39)</f>
        <v>1.308E-10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533</v>
      </c>
      <c r="C24" s="10">
        <v>5.1541160119490185E-9</v>
      </c>
      <c r="D24" s="30">
        <f>IF(Table5[[#This Row],[Mass (g)]]="","",Table5[[#This Row],[Mass (g)]]*VLOOKUP(Table5[[#This Row],[Nuclide]],Doedata,4)*37000000000)</f>
        <v>3261.0092007601443</v>
      </c>
      <c r="E24" s="10" t="s">
        <v>888</v>
      </c>
      <c r="F24" s="10" t="s">
        <v>889</v>
      </c>
      <c r="G24" s="10">
        <v>1</v>
      </c>
      <c r="H24" s="10" t="s">
        <v>32</v>
      </c>
      <c r="I24" s="10">
        <v>1</v>
      </c>
      <c r="J24" s="26">
        <f>IF(Table5[[#This Row],[Activity (Bq)]]="","",Table5[[#This Row],[Activity (Bq)]]/37000000000)</f>
        <v>8.8135383804328221E-8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1</v>
      </c>
      <c r="B25" s="9" t="s">
        <v>534</v>
      </c>
      <c r="C25" s="10">
        <v>7.1664541009700705E-9</v>
      </c>
      <c r="D25" s="30">
        <f>IF(Table5[[#This Row],[Mass (g)]]="","",Table5[[#This Row],[Mass (g)]]*VLOOKUP(Table5[[#This Row],[Nuclide]],Doedata,4)*37000000000)</f>
        <v>16.492877467972519</v>
      </c>
      <c r="E25" s="10" t="s">
        <v>888</v>
      </c>
      <c r="F25" s="10" t="s">
        <v>889</v>
      </c>
      <c r="G25" s="10">
        <v>1</v>
      </c>
      <c r="H25" s="10" t="s">
        <v>32</v>
      </c>
      <c r="I25" s="10">
        <v>1</v>
      </c>
      <c r="J25" s="26">
        <f>IF(Table5[[#This Row],[Activity (Bq)]]="","",Table5[[#This Row],[Activity (Bq)]]/37000000000)</f>
        <v>4.4575344508033834E-10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1</v>
      </c>
      <c r="B26" s="9" t="s">
        <v>535</v>
      </c>
      <c r="C26" s="10">
        <v>2.9538204504590055E-8</v>
      </c>
      <c r="D26" s="30">
        <f>IF(Table5[[#This Row],[Mass (g)]]="","",Table5[[#This Row],[Mass (g)]]*VLOOKUP(Table5[[#This Row],[Nuclide]],Doedata,4)*37000000000)</f>
        <v>249.18429320072173</v>
      </c>
      <c r="E26" s="10" t="s">
        <v>888</v>
      </c>
      <c r="F26" s="10" t="s">
        <v>889</v>
      </c>
      <c r="G26" s="10">
        <v>1</v>
      </c>
      <c r="H26" s="10" t="s">
        <v>32</v>
      </c>
      <c r="I26" s="10">
        <v>1</v>
      </c>
      <c r="J26" s="26">
        <f>IF(Table5[[#This Row],[Activity (Bq)]]="","",Table5[[#This Row],[Activity (Bq)]]/37000000000)</f>
        <v>6.7347106270465329E-9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1</v>
      </c>
      <c r="B27" s="9" t="s">
        <v>536</v>
      </c>
      <c r="C27" s="10">
        <v>1.0985655913248657E-8</v>
      </c>
      <c r="D27" s="30">
        <f>IF(Table5[[#This Row],[Mass (g)]]="","",Table5[[#This Row],[Mass (g)]]*VLOOKUP(Table5[[#This Row],[Nuclide]],Doedata,4)*37000000000)</f>
        <v>41866.334685390633</v>
      </c>
      <c r="E27" s="10" t="s">
        <v>888</v>
      </c>
      <c r="F27" s="10" t="s">
        <v>889</v>
      </c>
      <c r="G27" s="10">
        <v>1</v>
      </c>
      <c r="H27" s="10" t="s">
        <v>32</v>
      </c>
      <c r="I27" s="10">
        <v>1</v>
      </c>
      <c r="J27" s="26">
        <f>IF(Table5[[#This Row],[Activity (Bq)]]="","",Table5[[#This Row],[Activity (Bq)]]/37000000000)</f>
        <v>1.1315225590646118E-6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1</v>
      </c>
      <c r="B28" s="9" t="s">
        <v>537</v>
      </c>
      <c r="C28" s="10">
        <v>1.4994655543291034E-4</v>
      </c>
      <c r="D28" s="30">
        <f>IF(Table5[[#This Row],[Mass (g)]]="","",Table5[[#This Row],[Mass (g)]]*VLOOKUP(Table5[[#This Row],[Nuclide]],Doedata,4)*37000000000)</f>
        <v>21803.728625499494</v>
      </c>
      <c r="E28" s="10" t="s">
        <v>888</v>
      </c>
      <c r="F28" s="10" t="s">
        <v>889</v>
      </c>
      <c r="G28" s="10">
        <v>1</v>
      </c>
      <c r="H28" s="10" t="s">
        <v>32</v>
      </c>
      <c r="I28" s="10">
        <v>1</v>
      </c>
      <c r="J28" s="26">
        <f>IF(Table5[[#This Row],[Activity (Bq)]]="","",Table5[[#This Row],[Activity (Bq)]]/37000000000)</f>
        <v>5.892899628513377E-7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2</v>
      </c>
      <c r="B29" s="9" t="s">
        <v>533</v>
      </c>
      <c r="C29" s="10">
        <v>5.1541160119490185E-9</v>
      </c>
      <c r="D29" s="30">
        <f>IF(Table5[[#This Row],[Mass (g)]]="","",Table5[[#This Row],[Mass (g)]]*VLOOKUP(Table5[[#This Row],[Nuclide]],Doedata,4)*37000000000)</f>
        <v>3261.0092007601443</v>
      </c>
      <c r="E29" s="10" t="s">
        <v>888</v>
      </c>
      <c r="F29" s="10" t="s">
        <v>889</v>
      </c>
      <c r="G29" s="10">
        <v>1</v>
      </c>
      <c r="H29" s="10" t="s">
        <v>32</v>
      </c>
      <c r="I29" s="10">
        <v>1</v>
      </c>
      <c r="J29" s="26">
        <f>IF(Table5[[#This Row],[Activity (Bq)]]="","",Table5[[#This Row],[Activity (Bq)]]/37000000000)</f>
        <v>8.8135383804328221E-8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2</v>
      </c>
      <c r="B30" s="9" t="s">
        <v>534</v>
      </c>
      <c r="C30" s="10">
        <v>7.1664541009700705E-9</v>
      </c>
      <c r="D30" s="30">
        <f>IF(Table5[[#This Row],[Mass (g)]]="","",Table5[[#This Row],[Mass (g)]]*VLOOKUP(Table5[[#This Row],[Nuclide]],Doedata,4)*37000000000)</f>
        <v>16.492877467972519</v>
      </c>
      <c r="E30" s="10" t="s">
        <v>888</v>
      </c>
      <c r="F30" s="10" t="s">
        <v>889</v>
      </c>
      <c r="G30" s="10">
        <v>1</v>
      </c>
      <c r="H30" s="10" t="s">
        <v>32</v>
      </c>
      <c r="I30" s="10">
        <v>1</v>
      </c>
      <c r="J30" s="26">
        <f>IF(Table5[[#This Row],[Activity (Bq)]]="","",Table5[[#This Row],[Activity (Bq)]]/37000000000)</f>
        <v>4.4575344508033834E-10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2</v>
      </c>
      <c r="B31" s="9" t="s">
        <v>535</v>
      </c>
      <c r="C31" s="10">
        <v>2.9538204504590055E-8</v>
      </c>
      <c r="D31" s="30">
        <f>IF(Table5[[#This Row],[Mass (g)]]="","",Table5[[#This Row],[Mass (g)]]*VLOOKUP(Table5[[#This Row],[Nuclide]],Doedata,4)*37000000000)</f>
        <v>249.18429320072173</v>
      </c>
      <c r="E31" s="10" t="s">
        <v>888</v>
      </c>
      <c r="F31" s="10" t="s">
        <v>889</v>
      </c>
      <c r="G31" s="10">
        <v>1</v>
      </c>
      <c r="H31" s="10" t="s">
        <v>32</v>
      </c>
      <c r="I31" s="10">
        <v>1</v>
      </c>
      <c r="J31" s="26">
        <f>IF(Table5[[#This Row],[Activity (Bq)]]="","",Table5[[#This Row],[Activity (Bq)]]/37000000000)</f>
        <v>6.7347106270465329E-9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>
        <v>2</v>
      </c>
      <c r="B32" s="9" t="s">
        <v>536</v>
      </c>
      <c r="C32" s="10">
        <v>1.0985655913248657E-8</v>
      </c>
      <c r="D32" s="30">
        <f>IF(Table5[[#This Row],[Mass (g)]]="","",Table5[[#This Row],[Mass (g)]]*VLOOKUP(Table5[[#This Row],[Nuclide]],Doedata,4)*37000000000)</f>
        <v>41866.334685390633</v>
      </c>
      <c r="E32" s="10" t="s">
        <v>888</v>
      </c>
      <c r="F32" s="10" t="s">
        <v>889</v>
      </c>
      <c r="G32" s="10">
        <v>1</v>
      </c>
      <c r="H32" s="10" t="s">
        <v>32</v>
      </c>
      <c r="I32" s="10">
        <v>1</v>
      </c>
      <c r="J32" s="26">
        <f>IF(Table5[[#This Row],[Activity (Bq)]]="","",Table5[[#This Row],[Activity (Bq)]]/37000000000)</f>
        <v>1.1315225590646118E-6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>
        <v>2</v>
      </c>
      <c r="B33" s="9" t="s">
        <v>537</v>
      </c>
      <c r="C33" s="10">
        <v>1.4994655543291034E-4</v>
      </c>
      <c r="D33" s="30">
        <f>IF(Table5[[#This Row],[Mass (g)]]="","",Table5[[#This Row],[Mass (g)]]*VLOOKUP(Table5[[#This Row],[Nuclide]],Doedata,4)*37000000000)</f>
        <v>21803.728625499494</v>
      </c>
      <c r="E33" s="10" t="s">
        <v>888</v>
      </c>
      <c r="F33" s="10" t="s">
        <v>889</v>
      </c>
      <c r="G33" s="10">
        <v>1</v>
      </c>
      <c r="H33" s="10" t="s">
        <v>32</v>
      </c>
      <c r="I33" s="10">
        <v>1</v>
      </c>
      <c r="J33" s="26">
        <f>IF(Table5[[#This Row],[Activity (Bq)]]="","",Table5[[#This Row],[Activity (Bq)]]/37000000000)</f>
        <v>5.892899628513377E-7</v>
      </c>
      <c r="AD33" s="29" t="s">
        <v>65</v>
      </c>
      <c r="AE33" s="17"/>
      <c r="AF33" s="17"/>
      <c r="AG33" s="17" t="s">
        <v>858</v>
      </c>
      <c r="AH33" s="17"/>
    </row>
    <row r="34" spans="1:34">
      <c r="A34" s="9">
        <v>3</v>
      </c>
      <c r="B34" s="9" t="s">
        <v>722</v>
      </c>
      <c r="C34" s="9">
        <v>2.0000000000000001E-4</v>
      </c>
      <c r="D34" s="30">
        <f>IF(Table5[[#This Row],[Mass (g)]]="","",Table5[[#This Row],[Mass (g)]]*VLOOKUP(Table5[[#This Row],[Nuclide]],Doedata,4)*37000000000)</f>
        <v>0.80660000000000009</v>
      </c>
      <c r="E34" s="10" t="s">
        <v>888</v>
      </c>
      <c r="F34" s="10" t="s">
        <v>889</v>
      </c>
      <c r="G34" s="10">
        <v>1</v>
      </c>
      <c r="H34" s="10" t="s">
        <v>32</v>
      </c>
      <c r="I34" s="10">
        <v>1</v>
      </c>
      <c r="J34" s="26">
        <f>IF(Table5[[#This Row],[Activity (Bq)]]="","",Table5[[#This Row],[Activity (Bq)]]/37000000000)</f>
        <v>2.1800000000000002E-11</v>
      </c>
      <c r="AD34" s="29" t="s">
        <v>66</v>
      </c>
      <c r="AE34" s="17"/>
      <c r="AF34" s="17"/>
      <c r="AG34" s="17" t="s">
        <v>859</v>
      </c>
      <c r="AH34" s="17"/>
    </row>
    <row r="35" spans="1:34">
      <c r="A35" s="9">
        <v>4</v>
      </c>
      <c r="B35" s="9" t="s">
        <v>722</v>
      </c>
      <c r="C35" s="9">
        <v>2.0000000000000001E-4</v>
      </c>
      <c r="D35" s="30">
        <f>IF(Table5[[#This Row],[Mass (g)]]="","",Table5[[#This Row],[Mass (g)]]*VLOOKUP(Table5[[#This Row],[Nuclide]],Doedata,4)*37000000000)</f>
        <v>0.80660000000000009</v>
      </c>
      <c r="E35" s="10" t="s">
        <v>888</v>
      </c>
      <c r="F35" s="10" t="s">
        <v>889</v>
      </c>
      <c r="G35" s="10">
        <v>1</v>
      </c>
      <c r="H35" s="10" t="s">
        <v>32</v>
      </c>
      <c r="I35" s="10">
        <v>1</v>
      </c>
      <c r="J35" s="26">
        <f>IF(Table5[[#This Row],[Activity (Bq)]]="","",Table5[[#This Row],[Activity (Bq)]]/37000000000)</f>
        <v>2.1800000000000002E-11</v>
      </c>
      <c r="AD35" s="29" t="s">
        <v>67</v>
      </c>
      <c r="AE35" s="17"/>
      <c r="AF35" s="17"/>
      <c r="AG35" s="17" t="s">
        <v>860</v>
      </c>
      <c r="AH35" s="17"/>
    </row>
    <row r="36" spans="1:34">
      <c r="A36" s="9">
        <v>5</v>
      </c>
      <c r="B36" s="9" t="s">
        <v>722</v>
      </c>
      <c r="C36" s="9">
        <v>2.0000000000000001E-4</v>
      </c>
      <c r="D36" s="30">
        <f>IF(Table5[[#This Row],[Mass (g)]]="","",Table5[[#This Row],[Mass (g)]]*VLOOKUP(Table5[[#This Row],[Nuclide]],Doedata,4)*37000000000)</f>
        <v>0.80660000000000009</v>
      </c>
      <c r="E36" s="10" t="s">
        <v>888</v>
      </c>
      <c r="F36" s="10" t="s">
        <v>889</v>
      </c>
      <c r="G36" s="10">
        <v>1</v>
      </c>
      <c r="H36" s="10" t="s">
        <v>32</v>
      </c>
      <c r="I36" s="10">
        <v>1</v>
      </c>
      <c r="J36" s="26">
        <f>IF(Table5[[#This Row],[Activity (Bq)]]="","",Table5[[#This Row],[Activity (Bq)]]/37000000000)</f>
        <v>2.1800000000000002E-11</v>
      </c>
      <c r="AD36" s="29" t="s">
        <v>68</v>
      </c>
      <c r="AE36" s="17"/>
      <c r="AF36" s="17"/>
      <c r="AG36" s="17" t="s">
        <v>861</v>
      </c>
      <c r="AH36" s="17"/>
    </row>
    <row r="37" spans="1:34">
      <c r="A37" s="9">
        <v>6</v>
      </c>
      <c r="B37" s="9" t="s">
        <v>722</v>
      </c>
      <c r="C37" s="9">
        <v>2.0000000000000001E-4</v>
      </c>
      <c r="D37" s="30">
        <f>IF(Table5[[#This Row],[Mass (g)]]="","",Table5[[#This Row],[Mass (g)]]*VLOOKUP(Table5[[#This Row],[Nuclide]],Doedata,4)*37000000000)</f>
        <v>0.80660000000000009</v>
      </c>
      <c r="E37" s="10" t="s">
        <v>888</v>
      </c>
      <c r="F37" s="10" t="s">
        <v>889</v>
      </c>
      <c r="G37" s="10">
        <v>1</v>
      </c>
      <c r="H37" s="10" t="s">
        <v>32</v>
      </c>
      <c r="I37" s="10">
        <v>1</v>
      </c>
      <c r="J37" s="26">
        <f>IF(Table5[[#This Row],[Activity (Bq)]]="","",Table5[[#This Row],[Activity (Bq)]]/37000000000)</f>
        <v>2.1800000000000002E-11</v>
      </c>
      <c r="AD37" s="29" t="s">
        <v>69</v>
      </c>
      <c r="AE37" s="17"/>
      <c r="AF37" s="17"/>
      <c r="AG37" s="17" t="s">
        <v>862</v>
      </c>
      <c r="AH37" s="17"/>
    </row>
    <row r="38" spans="1:34">
      <c r="A38" s="9">
        <v>7</v>
      </c>
      <c r="B38" s="9" t="s">
        <v>722</v>
      </c>
      <c r="C38" s="9">
        <v>2.0000000000000001E-4</v>
      </c>
      <c r="D38" s="30">
        <f>IF(Table5[[#This Row],[Mass (g)]]="","",Table5[[#This Row],[Mass (g)]]*VLOOKUP(Table5[[#This Row],[Nuclide]],Doedata,4)*37000000000)</f>
        <v>0.80660000000000009</v>
      </c>
      <c r="E38" s="10" t="s">
        <v>888</v>
      </c>
      <c r="F38" s="10" t="s">
        <v>889</v>
      </c>
      <c r="G38" s="10">
        <v>1</v>
      </c>
      <c r="H38" s="10" t="s">
        <v>32</v>
      </c>
      <c r="I38" s="10">
        <v>1</v>
      </c>
      <c r="J38" s="26">
        <f>IF(Table5[[#This Row],[Activity (Bq)]]="","",Table5[[#This Row],[Activity (Bq)]]/37000000000)</f>
        <v>2.1800000000000002E-11</v>
      </c>
      <c r="AD38" s="29" t="s">
        <v>70</v>
      </c>
      <c r="AE38" s="17"/>
      <c r="AF38" s="17"/>
      <c r="AG38" s="17" t="s">
        <v>863</v>
      </c>
      <c r="AH38" s="17"/>
    </row>
    <row r="39" spans="1:34">
      <c r="A39" s="9">
        <v>8</v>
      </c>
      <c r="B39" s="9" t="s">
        <v>722</v>
      </c>
      <c r="C39" s="9">
        <v>2.0000000000000001E-4</v>
      </c>
      <c r="D39" s="30">
        <f>IF(Table5[[#This Row],[Mass (g)]]="","",Table5[[#This Row],[Mass (g)]]*VLOOKUP(Table5[[#This Row],[Nuclide]],Doedata,4)*37000000000)</f>
        <v>0.80660000000000009</v>
      </c>
      <c r="E39" s="10" t="s">
        <v>888</v>
      </c>
      <c r="F39" s="10" t="s">
        <v>889</v>
      </c>
      <c r="G39" s="10">
        <v>1</v>
      </c>
      <c r="H39" s="10" t="s">
        <v>32</v>
      </c>
      <c r="I39" s="10">
        <v>1</v>
      </c>
      <c r="J39" s="26">
        <f>IF(Table5[[#This Row],[Activity (Bq)]]="","",Table5[[#This Row],[Activity (Bq)]]/37000000000)</f>
        <v>2.1800000000000002E-11</v>
      </c>
      <c r="AD39" s="29" t="s">
        <v>71</v>
      </c>
      <c r="AE39" s="17"/>
      <c r="AF39" s="17"/>
      <c r="AG39" s="17" t="s">
        <v>829</v>
      </c>
      <c r="AH39" s="17"/>
    </row>
    <row r="40" spans="1:34">
      <c r="C40" s="40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1:34">
      <c r="C41" s="40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1:34">
      <c r="C42" s="40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1:34">
      <c r="C43" s="40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1:34">
      <c r="C44" s="40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1:34">
      <c r="C45" s="40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1:34">
      <c r="C46" s="40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1:34">
      <c r="C47" s="40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1:34">
      <c r="C48" s="40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3:D7"/>
  <sheetViews>
    <sheetView workbookViewId="0">
      <selection activeCell="C24" sqref="C24"/>
    </sheetView>
  </sheetViews>
  <sheetFormatPr defaultColWidth="8.85546875"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44" t="s">
        <v>842</v>
      </c>
      <c r="B6" s="19"/>
      <c r="C6" s="19">
        <v>0</v>
      </c>
      <c r="D6" s="19">
        <v>0</v>
      </c>
    </row>
    <row r="7" spans="1:4">
      <c r="A7" s="25" t="s">
        <v>843</v>
      </c>
      <c r="B7" s="19"/>
      <c r="C7" s="19">
        <v>0</v>
      </c>
      <c r="D7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E15" sqref="E15"/>
    </sheetView>
  </sheetViews>
  <sheetFormatPr defaultColWidth="8.85546875" defaultRowHeight="15"/>
  <cols>
    <col min="1" max="1" width="20.855468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K759"/>
  <sheetViews>
    <sheetView topLeftCell="B1" workbookViewId="0">
      <pane ySplit="1" topLeftCell="A641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Brian A. Powell</cp:lastModifiedBy>
  <cp:lastPrinted>2010-11-18T22:52:38Z</cp:lastPrinted>
  <dcterms:created xsi:type="dcterms:W3CDTF">2010-11-12T20:51:00Z</dcterms:created>
  <dcterms:modified xsi:type="dcterms:W3CDTF">2012-05-07T15:01:48Z</dcterms:modified>
</cp:coreProperties>
</file>