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0" yWindow="0" windowWidth="2560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<sst xmlns="http://schemas.openxmlformats.org/spreadsheetml/2006/main" count="3343" uniqueCount="902">
  <si>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</si>
  <si>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</si>
  <si>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</si>
  <si>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</si>
  <si>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</si>
  <si>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</si>
  <si>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</si>
  <si>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</si>
  <si>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</si>
  <si>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</si>
  <si>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</si>
  <si>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</si>
  <si>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</si>
  <si>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</si>
  <si>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</si>
  <si>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</si>
  <si>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</si>
  <si>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</si>
  <si>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</si>
  <si>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</si>
  <si>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</si>
  <si>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</si>
  <si>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</si>
  <si>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</si>
  <si>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</si>
  <si>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</si>
  <si>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</si>
  <si>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</si>
  <si>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</si>
  <si>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</si>
  <si>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</si>
  <si>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</si>
  <si>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</si>
  <si>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</si>
  <si>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</si>
  <si>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</si>
  <si>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</si>
  <si>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</si>
  <si>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</si>
  <si>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</si>
  <si>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</si>
  <si>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</si>
  <si>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</si>
  <si>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</si>
  <si>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</si>
  <si>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</si>
  <si>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</si>
  <si>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</si>
  <si>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</si>
  <si>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</si>
  <si>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</si>
  <si>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</si>
  <si>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</si>
  <si>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</si>
  <si>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</si>
  <si>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</si>
  <si>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</si>
  <si>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</si>
  <si>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</si>
  <si>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</si>
  <si>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</si>
  <si>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</si>
  <si>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</si>
  <si>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</si>
  <si>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</si>
  <si>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</si>
  <si>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</si>
  <si>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</si>
  <si>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</si>
  <si>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</si>
  <si>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</si>
  <si>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</si>
  <si>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</si>
  <si>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</si>
  <si>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</si>
  <si>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</si>
  <si>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</si>
  <si>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</si>
  <si>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</si>
  <si>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</si>
  <si>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</si>
  <si>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</si>
  <si>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</si>
  <si>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</si>
  <si>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</si>
  <si>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</si>
  <si>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</si>
  <si>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</si>
  <si>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</si>
  <si>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</si>
  <si>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</si>
  <si>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</si>
  <si>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</si>
  <si>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</si>
  <si>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</si>
  <si>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</si>
  <si>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</si>
  <si>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</si>
  <si>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</si>
  <si>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</si>
  <si>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</si>
  <si>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</si>
  <si>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</si>
  <si>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</si>
  <si>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</si>
  <si>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</si>
  <si>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</si>
  <si>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</si>
  <si>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</si>
  <si>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</si>
  <si>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</si>
  <si>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</si>
  <si>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</si>
  <si>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</si>
  <si>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</si>
  <si>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</si>
  <si>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</si>
  <si>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</si>
  <si>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</si>
  <si>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</si>
  <si>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</si>
  <si>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</si>
  <si>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</si>
  <si>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</si>
  <si>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</si>
  <si>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</si>
  <si>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</si>
  <si>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</si>
  <si>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</si>
  <si>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</si>
  <si>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</si>
  <si>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</si>
  <si>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</si>
  <si>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</si>
  <si>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</si>
  <si>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</si>
  <si>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</si>
  <si>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</si>
  <si>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</si>
  <si>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</si>
  <si>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</si>
  <si>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</si>
  <si>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</si>
  <si>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</si>
  <si>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</si>
  <si>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</si>
  <si>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</si>
  <si>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</si>
  <si>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</si>
  <si>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</si>
  <si>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</si>
  <si>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</si>
  <si>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</si>
  <si>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</si>
  <si>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</si>
  <si>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</si>
  <si>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</si>
  <si>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</si>
  <si>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</si>
  <si>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</si>
  <si>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</si>
  <si>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</si>
  <si>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</si>
  <si>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</si>
  <si>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</si>
  <si>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</si>
  <si>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</si>
  <si>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</si>
  <si>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</si>
  <si>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</si>
  <si>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</si>
  <si>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</si>
  <si>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</si>
  <si>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</si>
  <si>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</si>
  <si>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</si>
  <si>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</si>
  <si>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</si>
  <si>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</si>
  <si>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</si>
  <si>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</si>
  <si>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</si>
  <si>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</si>
  <si>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</si>
  <si>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</si>
  <si>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</si>
  <si>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</si>
  <si>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</si>
  <si>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</si>
  <si>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</si>
  <si>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</si>
  <si>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</si>
  <si>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</si>
  <si>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</si>
  <si>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</si>
  <si>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</si>
  <si>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</si>
  <si>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</si>
  <si>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</si>
  <si>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</si>
  <si>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</si>
  <si>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</si>
  <si>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</si>
  <si>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</si>
  <si>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</si>
  <si>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</si>
  <si>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</si>
  <si>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</si>
  <si>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</si>
  <si>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</si>
  <si>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</si>
  <si>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</si>
  <si>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</si>
  <si>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</si>
  <si>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</si>
  <si>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</si>
  <si>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</si>
  <si>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</si>
  <si>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</si>
  <si>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</si>
  <si>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</si>
  <si>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</si>
  <si>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</si>
  <si>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</si>
  <si>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</si>
  <si>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</si>
  <si>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</si>
  <si>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</si>
  <si>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</si>
  <si>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</si>
  <si>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</si>
  <si>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</si>
  <si>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</si>
  <si>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</si>
  <si>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</si>
  <si>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</si>
  <si>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</si>
  <si>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</si>
  <si>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</si>
  <si>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</si>
  <si>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</si>
  <si>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</si>
  <si>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</si>
  <si>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</si>
  <si>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</si>
  <si>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</si>
  <si>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</si>
  <si>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</si>
  <si>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</si>
  <si>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</si>
  <si>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</si>
  <si>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</si>
  <si>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</si>
  <si>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</si>
  <si>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</si>
  <si>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</si>
  <si>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</si>
  <si>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</si>
  <si>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</si>
  <si>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</si>
  <si>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</si>
  <si>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</si>
  <si>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</si>
  <si>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</si>
  <si>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</si>
  <si>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</si>
  <si>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</si>
  <si>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</si>
  <si>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</si>
  <si>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</si>
  <si>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</si>
  <si>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</si>
  <si>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</si>
  <si>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</si>
  <si>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</si>
  <si>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</si>
  <si>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</si>
  <si>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</si>
  <si>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</si>
  <si>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</si>
  <si>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</si>
  <si>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</si>
  <si>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</si>
  <si>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</si>
  <si>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</si>
  <si>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</si>
  <si>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</si>
  <si>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</si>
  <si>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</si>
  <si>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</si>
  <si>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</si>
  <si>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</si>
  <si>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</si>
  <si>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</si>
  <si>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</si>
  <si>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</si>
  <si>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</si>
  <si>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</si>
  <si>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</si>
  <si>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</si>
  <si>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</si>
  <si>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</si>
  <si>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</si>
  <si>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</si>
  <si>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</si>
  <si>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</si>
  <si>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</si>
  <si>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</si>
  <si>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</si>
  <si>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</si>
  <si>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</si>
  <si>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</si>
  <si>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</si>
  <si>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</si>
  <si>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</si>
  <si>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</si>
  <si>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</si>
  <si>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</si>
  <si>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</si>
  <si>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</si>
  <si>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</si>
  <si>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</si>
  <si>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</si>
  <si>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</si>
  <si>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</si>
  <si>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</si>
  <si>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</si>
  <si>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</si>
  <si>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</si>
  <si>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</si>
  <si>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</si>
  <si>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</si>
  <si>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</si>
  <si>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</si>
  <si>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</si>
  <si>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</si>
  <si>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</si>
  <si>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</si>
  <si>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</si>
  <si>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</si>
  <si>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</si>
  <si>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</si>
  <si>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</si>
  <si>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</si>
  <si>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</si>
  <si>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</si>
  <si>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</si>
  <si>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</si>
  <si>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</si>
  <si>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</si>
  <si>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</si>
  <si>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</si>
  <si>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</si>
  <si>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</si>
  <si>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</si>
  <si>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</si>
  <si>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</si>
  <si>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</si>
  <si>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</si>
  <si>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</si>
  <si>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</si>
  <si>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</si>
  <si>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</si>
  <si>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</si>
  <si>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</si>
  <si>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</si>
  <si>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</si>
  <si>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</si>
  <si>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</si>
  <si>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</si>
  <si>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</si>
  <si>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</si>
  <si>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</si>
  <si>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</si>
  <si>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</si>
  <si>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</si>
  <si>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</si>
  <si>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</si>
  <si>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</si>
  <si>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</si>
  <si>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</si>
  <si>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</si>
  <si>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</si>
  <si>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</si>
  <si>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</si>
  <si>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</si>
  <si>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</si>
  <si>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</si>
  <si>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</si>
  <si>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</si>
  <si>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</si>
  <si>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</si>
  <si>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</si>
  <si>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</si>
  <si>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</si>
  <si>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</si>
  <si>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</si>
  <si>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</si>
  <si>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</si>
  <si>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</si>
  <si>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</si>
  <si>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</si>
  <si>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</si>
  <si>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</si>
  <si>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</si>
  <si>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</si>
  <si>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</si>
  <si>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</si>
  <si>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</si>
  <si>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</si>
  <si>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</si>
  <si>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</si>
  <si>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</si>
  <si>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</si>
  <si>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</si>
  <si>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</si>
  <si>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</si>
  <si>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</si>
  <si>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</si>
  <si>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</si>
  <si>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</si>
  <si>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</si>
  <si>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</si>
  <si>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</si>
  <si>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</si>
  <si>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</si>
  <si>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</si>
  <si>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</si>
  <si>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</si>
  <si>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</si>
  <si>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</si>
  <si>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</si>
  <si>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</si>
  <si>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</si>
  <si>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</si>
  <si>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</si>
  <si>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</si>
  <si>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</si>
  <si>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</si>
  <si>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</si>
  <si>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</si>
  <si>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</si>
  <si>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</si>
  <si>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</si>
  <si>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</si>
  <si>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</si>
  <si>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</si>
  <si>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</si>
  <si>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</si>
  <si>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</si>
  <si>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</si>
  <si>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</si>
  <si>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</si>
  <si>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</si>
  <si>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</si>
  <si>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</si>
  <si>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</si>
  <si>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</si>
  <si>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</si>
  <si>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</si>
  <si>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</si>
  <si>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</si>
  <si>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</si>
  <si>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</si>
  <si>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</si>
  <si>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</si>
  <si>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</si>
  <si>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</si>
  <si>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</si>
  <si>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</si>
  <si>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</si>
  <si>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</si>
  <si>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</si>
  <si>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</si>
  <si>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</si>
  <si>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</si>
  <si>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</si>
  <si>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</si>
  <si>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</si>
  <si>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</si>
  <si>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</si>
  <si>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</si>
  <si>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</si>
  <si>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</si>
  <si>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</si>
  <si>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</si>
  <si>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</si>
  <si>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</si>
  <si>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</si>
  <si>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</si>
  <si>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</si>
  <si>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</si>
  <si>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</si>
  <si>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</si>
  <si>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</si>
  <si>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</si>
  <si>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</si>
  <si>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</si>
  <si>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</si>
  <si>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</si>
  <si>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</si>
  <si>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</si>
  <si>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</si>
  <si>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</si>
  <si>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</si>
  <si>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</si>
  <si>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</si>
  <si>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</si>
  <si>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</si>
  <si>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</si>
  <si>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</si>
  <si>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</si>
  <si>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</si>
  <si>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</si>
  <si>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</si>
  <si>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</si>
  <si>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</si>
  <si>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</si>
  <si>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</si>
  <si>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</si>
  <si>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</si>
  <si>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</si>
  <si>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</si>
  <si>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</si>
  <si>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</si>
  <si>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</si>
  <si>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</si>
  <si>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</si>
  <si>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</si>
  <si>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</si>
  <si>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</si>
  <si>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</si>
  <si>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</si>
  <si>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</si>
  <si>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</si>
  <si>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</si>
  <si>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</si>
  <si>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</si>
  <si>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</si>
  <si>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</si>
  <si>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</si>
  <si>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</si>
  <si>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</si>
  <si>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</si>
  <si>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</si>
  <si>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</si>
  <si>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</si>
  <si>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</si>
  <si>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</si>
  <si>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</si>
  <si>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</si>
  <si>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</si>
  <si>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</si>
  <si>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</si>
  <si>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</si>
  <si>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</si>
  <si>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</si>
  <si>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</si>
  <si>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</si>
  <si>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</si>
  <si>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</si>
  <si>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</si>
  <si>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</si>
  <si>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</si>
  <si>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</si>
  <si>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</si>
  <si>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</si>
  <si>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</si>
  <si>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</si>
  <si>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</si>
  <si>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</si>
  <si>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</si>
  <si>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</si>
  <si>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</si>
  <si>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</si>
  <si>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</si>
  <si>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</si>
  <si>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</si>
  <si>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</si>
  <si>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</si>
  <si>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</si>
  <si>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</si>
  <si>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</si>
  <si>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</si>
  <si>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</si>
  <si>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</si>
  <si>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</si>
  <si>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</si>
  <si>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</si>
  <si>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</si>
  <si>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</si>
  <si>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</si>
  <si>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</si>
  <si>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</si>
  <si>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</si>
  <si>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</si>
  <si>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</si>
  <si>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</si>
  <si>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</si>
  <si>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</si>
  <si>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</si>
  <si>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</si>
  <si>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</si>
  <si>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</si>
  <si>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</si>
  <si>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</si>
  <si>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</si>
  <si>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</si>
  <si>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</si>
  <si>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</si>
  <si>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</si>
  <si>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</si>
  <si>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</si>
  <si>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</si>
  <si>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</si>
  <si>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</si>
  <si>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</si>
  <si>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</si>
  <si>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</si>
  <si>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</si>
  <si>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</si>
  <si>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</si>
  <si>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</si>
  <si>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</si>
  <si>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</si>
  <si>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</si>
  <si>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</si>
  <si>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</si>
  <si>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</si>
  <si>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</si>
  <si>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</si>
  <si>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</si>
  <si>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</si>
  <si>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</si>
  <si>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</si>
  <si>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</si>
  <si>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</si>
  <si>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</si>
  <si>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</si>
  <si>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</si>
  <si>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</si>
  <si>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</si>
  <si>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</si>
  <si>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</si>
  <si>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</si>
  <si>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</si>
  <si>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</si>
  <si>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</si>
  <si>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</si>
  <si>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</si>
  <si>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</si>
  <si>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</si>
  <si>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</si>
  <si>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</si>
  <si>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</si>
  <si>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</si>
  <si>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</si>
  <si>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</si>
  <si>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</si>
  <si>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</si>
  <si>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</si>
  <si>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</si>
  <si>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</si>
  <si>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</si>
  <si>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</si>
  <si>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</si>
  <si>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</si>
  <si>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</si>
  <si>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</si>
  <si>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</si>
  <si>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</si>
  <si>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</si>
  <si>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</si>
  <si>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</si>
  <si>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</si>
  <si>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</si>
  <si>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</si>
  <si>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</si>
  <si>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</si>
  <si>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</si>
  <si>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</si>
  <si>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</si>
  <si>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</si>
  <si>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</si>
  <si>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</si>
  <si>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</si>
  <si>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</si>
  <si>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</si>
  <si>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</si>
  <si>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</si>
  <si>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</si>
  <si>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</si>
  <si>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</si>
  <si>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</si>
  <si>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</si>
  <si>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</si>
  <si>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</si>
  <si>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</si>
  <si>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</si>
  <si>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</si>
  <si>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</si>
  <si>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</si>
  <si>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</si>
  <si>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</si>
  <si>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</si>
  <si>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</si>
  <si>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</si>
  <si>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</si>
  <si>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</si>
  <si>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</si>
  <si>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</si>
  <si>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</si>
  <si>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</si>
  <si>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</si>
  <si>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</si>
  <si>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</si>
  <si>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</si>
  <si>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</si>
  <si>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</si>
  <si>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</si>
  <si>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</si>
  <si>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</si>
  <si>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</si>
  <si>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</si>
  <si>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</si>
  <si>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</si>
  <si>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</si>
  <si>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</si>
  <si>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</si>
  <si>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</si>
  <si>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</si>
  <si>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</si>
  <si>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</si>
  <si>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</si>
  <si>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</si>
  <si>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</si>
  <si>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</si>
  <si>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</si>
  <si>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</si>
  <si>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</si>
  <si>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</si>
  <si>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</si>
  <si>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</si>
  <si>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</si>
  <si>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</si>
  <si>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</si>
  <si>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</si>
  <si>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</si>
  <si>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</si>
  <si>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</si>
  <si>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</si>
  <si>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</si>
  <si>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</si>
  <si>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</si>
  <si>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</si>
  <si>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</si>
  <si>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</si>
  <si>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</si>
  <si>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</si>
  <si>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</si>
  <si>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</si>
  <si>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</si>
  <si>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</si>
  <si>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</si>
  <si>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</si>
  <si>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</si>
  <si>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</si>
  <si>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</si>
  <si>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</si>
  <si>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</si>
  <si>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</si>
  <si>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</si>
  <si>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</si>
  <si>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</si>
  <si>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</si>
  <si>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</si>
  <si>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</si>
  <si>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</si>
  <si>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</si>
  <si>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</si>
  <si>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</si>
  <si>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</si>
  <si>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</si>
  <si>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</si>
  <si>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</si>
  <si>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</si>
  <si>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</si>
  <si>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</si>
  <si>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</si>
  <si>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</si>
  <si>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</si>
  <si>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</si>
  <si>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</si>
  <si>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</si>
  <si>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</si>
  <si>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</si>
  <si>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</si>
  <si>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</si>
  <si>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</si>
  <si>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</si>
  <si>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</si>
  <si>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</si>
  <si>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</si>
  <si>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</si>
  <si>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</si>
  <si>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</si>
  <si>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</si>
  <si>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</si>
  <si>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</si>
  <si>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</si>
  <si>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</si>
  <si>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</si>
  <si>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</si>
  <si>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</si>
  <si>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</si>
  <si>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</si>
  <si>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</si>
  <si>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</si>
  <si>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</si>
  <si>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</si>
  <si>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</si>
  <si>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</si>
  <si>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</si>
  <si>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</si>
  <si>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</si>
  <si>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</si>
  <si>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</si>
  <si>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</si>
  <si>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</si>
  <si>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</si>
  <si>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</si>
  <si>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</si>
  <si>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</si>
  <si>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</si>
  <si>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</si>
  <si>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</si>
  <si>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</si>
  <si>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</si>
  <si>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</si>
  <si>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</si>
  <si>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</si>
  <si>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</si>
  <si>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</si>
  <si>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</si>
  <si>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</si>
  <si>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</si>
  <si>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</si>
  <si>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</si>
  <si>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</si>
  <si>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</si>
  <si>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</si>
  <si>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</si>
  <si>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</si>
  <si>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</si>
  <si>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</si>
  <si>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</si>
  <si>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</si>
  <si>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</si>
  <si>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</si>
  <si>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</si>
  <si>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</si>
  <si>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</si>
  <si>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</si>
  <si>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</si>
  <si>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</si>
  <si>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</si>
  <si>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</si>
  <si>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</si>
  <si>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</si>
  <si>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</si>
  <si>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</si>
  <si>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</si>
  <si>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</si>
  <si>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</si>
  <si>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</si>
  <si>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</si>
  <si>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</si>
  <si>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</si>
  <si>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</si>
  <si>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</si>
  <si>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</si>
  <si>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</si>
  <si>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30 Bikini Atoll Road</t>
  </si>
  <si>
    <t>TA-48/Building 1/Room 415</t>
  </si>
  <si>
    <t>dallasreilly@lanl.gov</t>
  </si>
  <si>
    <t>Los Alamos</t>
  </si>
  <si>
    <t>NM</t>
  </si>
  <si>
    <t>U.S.</t>
  </si>
  <si>
    <t>217-741-1285</t>
  </si>
  <si>
    <t>BL 11-2</t>
  </si>
  <si>
    <t>Los Alamos National Laboratory (LANL)</t>
  </si>
  <si>
    <t>3672, 3666</t>
  </si>
  <si>
    <t>LANL P2-1</t>
  </si>
  <si>
    <t>5-3-12</t>
  </si>
  <si>
    <t>LAN  1304</t>
  </si>
  <si>
    <t>LANL P2-2</t>
  </si>
  <si>
    <t>LANL P2-3</t>
  </si>
  <si>
    <t>LANL P2-4</t>
  </si>
  <si>
    <t>LANL P2-5</t>
  </si>
  <si>
    <t>LAO 2</t>
  </si>
  <si>
    <t>LAO 3</t>
  </si>
  <si>
    <t>LANL NR-1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</si>
</sst>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64" fontId="0" fillId="0" borderId="0" xfId="0" applyNumberFormat="1" applyProtection="1">
      <protection locked="0"/>
    </xf>
  </cellXfs>
  <cellStyles count="4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torres" refreshedDate="41018.417714351854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Blank="1" count="24">
        <s v="U-234"/>
        <s v="U-235"/>
        <s v="U-238"/>
        <s v="Pu-238"/>
        <s v="Pu-239"/>
        <s v="Pu-240"/>
        <s v="Pu-241"/>
        <m/>
        <s v="I-125" u="1"/>
        <s v="Co-60" u="1"/>
        <s v="Ac-228" u="1"/>
        <s v="Sr-90" u="1"/>
        <s v="Np-237" u="1"/>
        <s v="Cs-137" u="1"/>
        <s v="Pu-242" u="1"/>
        <s v="Tc-99" u="1"/>
        <s v="Th-232" u="1"/>
        <s v="I-129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1.5E-5" maxValue="0.49743900000000002"/>
    </cacheField>
    <cacheField name="Activity (Bq)" numFmtId="11">
      <sharedItems containsMixedTypes="1" containsNumber="1" minValue="1776.7814399999997" maxValue="853664000.0000001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8021119999999996E-8" maxValue="2.3072000000000002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n v="2.2900000000000001E-4"/>
    <n v="52956.25"/>
    <s v="Solid"/>
    <s v="Oxide"/>
    <n v="30"/>
    <m/>
    <m/>
    <n v="1.4312500000000001E-6"/>
  </r>
  <r>
    <m/>
    <x v="1"/>
    <n v="2.2231999999999998E-2"/>
    <n v="1776.7814399999997"/>
    <s v="Solid"/>
    <s v="Oxide"/>
    <n v="30"/>
    <m/>
    <m/>
    <n v="4.8021119999999996E-8"/>
  </r>
  <r>
    <m/>
    <x v="2"/>
    <n v="0.49743900000000002"/>
    <n v="6184.1616480000002"/>
    <s v="Solid"/>
    <s v="Oxide"/>
    <n v="30"/>
    <m/>
    <m/>
    <n v="1.67139504E-7"/>
  </r>
  <r>
    <m/>
    <x v="3"/>
    <n v="1.5E-5"/>
    <n v="9490500.0000000019"/>
    <s v="Solid"/>
    <s v="Oxide"/>
    <n v="30"/>
    <m/>
    <m/>
    <n v="2.5650000000000005E-4"/>
  </r>
  <r>
    <m/>
    <x v="4"/>
    <n v="9.3649999999999997E-2"/>
    <n v="215526109.99999997"/>
    <s v="Solid"/>
    <s v="Oxide"/>
    <n v="30"/>
    <m/>
    <m/>
    <n v="5.8250299999999993E-3"/>
  </r>
  <r>
    <m/>
    <x v="5"/>
    <n v="6.0999999999999995E-3"/>
    <n v="51459600"/>
    <s v="Solid"/>
    <s v="Oxide"/>
    <n v="30"/>
    <m/>
    <m/>
    <n v="1.3908E-3"/>
  </r>
  <r>
    <m/>
    <x v="6"/>
    <n v="2.2400000000000002E-4"/>
    <n v="853664000.00000012"/>
    <s v="Solid"/>
    <s v="Oxide"/>
    <n v="30"/>
    <m/>
    <m/>
    <n v="2.3072000000000002E-2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5">
        <item m="1" x="22"/>
        <item m="1" x="23"/>
        <item m="1" x="20"/>
        <item m="1" x="21"/>
        <item m="1" x="9"/>
        <item m="1" x="13"/>
        <item m="1" x="18"/>
        <item m="1" x="19"/>
        <item m="1" x="8"/>
        <item m="1" x="17"/>
        <item m="1" x="12"/>
        <item x="3"/>
        <item x="4"/>
        <item x="5"/>
        <item x="6"/>
        <item m="1" x="14"/>
        <item m="1" x="11"/>
        <item m="1" x="15"/>
        <item m="1" x="16"/>
        <item x="1"/>
        <item x="2"/>
        <item x="7"/>
        <item m="1" x="10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 v="11"/>
    </i>
    <i>
      <x v="12"/>
    </i>
    <i>
      <x v="13"/>
    </i>
    <i>
      <x v="14"/>
    </i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L21" sqref="L21:L5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2" width="12.1640625" style="9" bestFit="1" customWidth="1"/>
    <col min="13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890</v>
      </c>
    </row>
    <row r="5" spans="1:3">
      <c r="A5" s="17" t="s">
        <v>10</v>
      </c>
      <c r="B5" s="39" t="s">
        <v>882</v>
      </c>
      <c r="C5" s="9" t="s">
        <v>875</v>
      </c>
    </row>
    <row r="6" spans="1:3">
      <c r="A6" s="17" t="s">
        <v>11</v>
      </c>
      <c r="B6" s="39" t="s">
        <v>883</v>
      </c>
    </row>
    <row r="7" spans="1:3">
      <c r="A7" s="17" t="s">
        <v>879</v>
      </c>
      <c r="B7" s="39" t="s">
        <v>884</v>
      </c>
    </row>
    <row r="8" spans="1:3">
      <c r="A8" s="17" t="s">
        <v>13</v>
      </c>
      <c r="B8" s="39" t="s">
        <v>885</v>
      </c>
    </row>
    <row r="9" spans="1:3">
      <c r="A9" s="17" t="s">
        <v>14</v>
      </c>
      <c r="B9" s="39" t="s">
        <v>886</v>
      </c>
    </row>
    <row r="10" spans="1:3">
      <c r="A10" s="17" t="s">
        <v>15</v>
      </c>
      <c r="B10" s="39">
        <v>87545</v>
      </c>
    </row>
    <row r="11" spans="1:3">
      <c r="A11" s="17" t="s">
        <v>809</v>
      </c>
      <c r="B11" s="39" t="s">
        <v>887</v>
      </c>
    </row>
    <row r="12" spans="1:3">
      <c r="A12" s="17" t="s">
        <v>26</v>
      </c>
      <c r="B12" s="39" t="s">
        <v>888</v>
      </c>
    </row>
    <row r="13" spans="1:3">
      <c r="A13" s="17" t="s">
        <v>839</v>
      </c>
      <c r="B13" s="39" t="s">
        <v>891</v>
      </c>
    </row>
    <row r="14" spans="1:3">
      <c r="A14" s="17" t="s">
        <v>16</v>
      </c>
      <c r="B14" s="28" t="s">
        <v>893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41031</v>
      </c>
      <c r="C16" s="9" t="s">
        <v>854</v>
      </c>
    </row>
    <row r="17" spans="1:34">
      <c r="A17" s="17" t="s">
        <v>811</v>
      </c>
      <c r="B17" s="40">
        <v>41037</v>
      </c>
      <c r="C17" s="9" t="s">
        <v>853</v>
      </c>
    </row>
    <row r="18" spans="1:34">
      <c r="A18" s="17" t="s">
        <v>42</v>
      </c>
      <c r="B18" s="11" t="s">
        <v>894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748</v>
      </c>
      <c r="C24" s="18">
        <v>4.4038461538461543E-5</v>
      </c>
      <c r="D24" s="30">
        <f>IF(Table5[[#This Row],[Mass (g)]]="","",Table5[[#This Row],[Mass (g)]]*VLOOKUP(Table5[[#This Row],[Nuclide]],Doedata,4)*37000000000)</f>
        <v>10183.894230769232</v>
      </c>
      <c r="E24" s="10" t="s">
        <v>30</v>
      </c>
      <c r="F24" s="10" t="s">
        <v>31</v>
      </c>
      <c r="G24" s="10">
        <v>1</v>
      </c>
      <c r="H24" s="10" t="s">
        <v>32</v>
      </c>
      <c r="I24" s="10"/>
      <c r="J24" s="25">
        <f>IF(Table5[[#This Row],[Activity (Bq)]]="","",Table5[[#This Row],[Activity (Bq)]]/37000000000)</f>
        <v>2.7524038461538467E-7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B25" s="9" t="s">
        <v>29</v>
      </c>
      <c r="C25" s="18">
        <v>4.2753846153846149E-3</v>
      </c>
      <c r="D25" s="30">
        <f>IF(Table5[[#This Row],[Mass (g)]]="","",Table5[[#This Row],[Mass (g)]]*VLOOKUP(Table5[[#This Row],[Nuclide]],Doedata,4)*37000000000)</f>
        <v>341.68873846153843</v>
      </c>
      <c r="E25" s="10" t="s">
        <v>30</v>
      </c>
      <c r="F25" s="10" t="s">
        <v>31</v>
      </c>
      <c r="G25" s="10">
        <v>1</v>
      </c>
      <c r="H25" s="10" t="s">
        <v>32</v>
      </c>
      <c r="I25" s="10"/>
      <c r="J25" s="25">
        <f>IF(Table5[[#This Row],[Activity (Bq)]]="","",Table5[[#This Row],[Activity (Bq)]]/37000000000)</f>
        <v>9.2348307692307691E-9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18">
        <v>9.5661346153846166E-2</v>
      </c>
      <c r="D26" s="30">
        <f>IF(Table5[[#This Row],[Mass (g)]]="","",Table5[[#This Row],[Mass (g)]]*VLOOKUP(Table5[[#This Row],[Nuclide]],Doedata,4)*37000000000)</f>
        <v>1189.2618553846155</v>
      </c>
      <c r="E26" s="10" t="s">
        <v>30</v>
      </c>
      <c r="F26" s="10" t="s">
        <v>31</v>
      </c>
      <c r="G26" s="10">
        <v>1</v>
      </c>
      <c r="H26" s="10" t="s">
        <v>32</v>
      </c>
      <c r="I26" s="10"/>
      <c r="J26" s="25">
        <f>IF(Table5[[#This Row],[Activity (Bq)]]="","",Table5[[#This Row],[Activity (Bq)]]/37000000000)</f>
        <v>3.2142212307692314E-8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895</v>
      </c>
      <c r="B27" s="9" t="s">
        <v>748</v>
      </c>
      <c r="C27" s="41">
        <v>4.4038461538461543E-5</v>
      </c>
      <c r="D27" s="30">
        <f>IF(Table5[[#This Row],[Mass (g)]]="","",Table5[[#This Row],[Mass (g)]]*VLOOKUP(Table5[[#This Row],[Nuclide]],Doedata,4)*37000000000)</f>
        <v>10183.894230769232</v>
      </c>
      <c r="E27" s="10" t="s">
        <v>30</v>
      </c>
      <c r="F27" s="10" t="s">
        <v>31</v>
      </c>
      <c r="G27" s="10">
        <v>1</v>
      </c>
      <c r="H27" s="10" t="s">
        <v>32</v>
      </c>
      <c r="I27" s="10"/>
      <c r="J27" s="25">
        <f>IF(Table5[[#This Row],[Activity (Bq)]]="","",Table5[[#This Row],[Activity (Bq)]]/37000000000)</f>
        <v>2.7524038461538467E-7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29</v>
      </c>
      <c r="C28" s="41">
        <v>4.2753846153846149E-3</v>
      </c>
      <c r="D28" s="30">
        <f>IF(Table5[[#This Row],[Mass (g)]]="","",Table5[[#This Row],[Mass (g)]]*VLOOKUP(Table5[[#This Row],[Nuclide]],Doedata,4)*37000000000)</f>
        <v>341.68873846153843</v>
      </c>
      <c r="E28" s="10" t="s">
        <v>30</v>
      </c>
      <c r="F28" s="10" t="s">
        <v>31</v>
      </c>
      <c r="G28" s="10">
        <v>1</v>
      </c>
      <c r="H28" s="10" t="s">
        <v>32</v>
      </c>
      <c r="I28" s="10"/>
      <c r="J28" s="25">
        <f>IF(Table5[[#This Row],[Activity (Bq)]]="","",Table5[[#This Row],[Activity (Bq)]]/37000000000)</f>
        <v>9.2348307692307691E-9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35</v>
      </c>
      <c r="C29" s="41">
        <v>9.5661346153846166E-2</v>
      </c>
      <c r="D29" s="30">
        <f>IF(Table5[[#This Row],[Mass (g)]]="","",Table5[[#This Row],[Mass (g)]]*VLOOKUP(Table5[[#This Row],[Nuclide]],Doedata,4)*37000000000)</f>
        <v>1189.2618553846155</v>
      </c>
      <c r="E29" s="10" t="s">
        <v>30</v>
      </c>
      <c r="F29" s="10" t="s">
        <v>31</v>
      </c>
      <c r="G29" s="10">
        <v>1</v>
      </c>
      <c r="H29" s="10" t="s">
        <v>32</v>
      </c>
      <c r="I29" s="10"/>
      <c r="J29" s="25">
        <f>IF(Table5[[#This Row],[Activity (Bq)]]="","",Table5[[#This Row],[Activity (Bq)]]/37000000000)</f>
        <v>3.2142212307692314E-8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896</v>
      </c>
      <c r="B30" s="9" t="s">
        <v>748</v>
      </c>
      <c r="C30" s="41">
        <v>4.4038461538461543E-5</v>
      </c>
      <c r="D30" s="30">
        <f>IF(Table5[[#This Row],[Mass (g)]]="","",Table5[[#This Row],[Mass (g)]]*VLOOKUP(Table5[[#This Row],[Nuclide]],Doedata,4)*37000000000)</f>
        <v>10183.894230769232</v>
      </c>
      <c r="E30" s="10" t="s">
        <v>30</v>
      </c>
      <c r="F30" s="10" t="s">
        <v>31</v>
      </c>
      <c r="G30" s="10">
        <v>1</v>
      </c>
      <c r="H30" s="10" t="s">
        <v>32</v>
      </c>
      <c r="I30" s="10"/>
      <c r="J30" s="25">
        <f>IF(Table5[[#This Row],[Activity (Bq)]]="","",Table5[[#This Row],[Activity (Bq)]]/37000000000)</f>
        <v>2.7524038461538467E-7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29</v>
      </c>
      <c r="C31" s="18">
        <v>4.2753846153846149E-3</v>
      </c>
      <c r="D31" s="30">
        <f>IF(Table5[[#This Row],[Mass (g)]]="","",Table5[[#This Row],[Mass (g)]]*VLOOKUP(Table5[[#This Row],[Nuclide]],Doedata,4)*37000000000)</f>
        <v>341.68873846153843</v>
      </c>
      <c r="E31" s="10" t="s">
        <v>30</v>
      </c>
      <c r="F31" s="10" t="s">
        <v>31</v>
      </c>
      <c r="G31" s="10">
        <v>1</v>
      </c>
      <c r="H31" s="10" t="s">
        <v>32</v>
      </c>
      <c r="I31" s="10"/>
      <c r="J31" s="25">
        <f>IF(Table5[[#This Row],[Activity (Bq)]]="","",Table5[[#This Row],[Activity (Bq)]]/37000000000)</f>
        <v>9.2348307692307691E-9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35</v>
      </c>
      <c r="C32" s="18">
        <v>9.5661346153846166E-2</v>
      </c>
      <c r="D32" s="30">
        <f>IF(Table5[[#This Row],[Mass (g)]]="","",Table5[[#This Row],[Mass (g)]]*VLOOKUP(Table5[[#This Row],[Nuclide]],Doedata,4)*37000000000)</f>
        <v>1189.2618553846155</v>
      </c>
      <c r="E32" s="10" t="s">
        <v>30</v>
      </c>
      <c r="F32" s="10" t="s">
        <v>31</v>
      </c>
      <c r="G32" s="10">
        <v>1</v>
      </c>
      <c r="H32" s="10" t="s">
        <v>32</v>
      </c>
      <c r="I32" s="10"/>
      <c r="J32" s="25">
        <f>IF(Table5[[#This Row],[Activity (Bq)]]="","",Table5[[#This Row],[Activity (Bq)]]/37000000000)</f>
        <v>3.2142212307692314E-8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897</v>
      </c>
      <c r="B33" s="9" t="s">
        <v>748</v>
      </c>
      <c r="C33" s="18">
        <v>4.4038461538461543E-5</v>
      </c>
      <c r="D33" s="30">
        <f>IF(Table5[[#This Row],[Mass (g)]]="","",Table5[[#This Row],[Mass (g)]]*VLOOKUP(Table5[[#This Row],[Nuclide]],Doedata,4)*37000000000)</f>
        <v>10183.894230769232</v>
      </c>
      <c r="E33" s="10" t="s">
        <v>30</v>
      </c>
      <c r="F33" s="10" t="s">
        <v>31</v>
      </c>
      <c r="G33" s="10">
        <v>1</v>
      </c>
      <c r="H33" s="10" t="s">
        <v>32</v>
      </c>
      <c r="I33" s="10"/>
      <c r="J33" s="25">
        <f>IF(Table5[[#This Row],[Activity (Bq)]]="","",Table5[[#This Row],[Activity (Bq)]]/37000000000)</f>
        <v>2.7524038461538467E-7</v>
      </c>
      <c r="AD33" s="29" t="s">
        <v>65</v>
      </c>
      <c r="AE33" s="17"/>
      <c r="AF33" s="17"/>
      <c r="AG33" s="17" t="s">
        <v>858</v>
      </c>
      <c r="AH33" s="17"/>
    </row>
    <row r="34" spans="1:34">
      <c r="B34" s="9" t="s">
        <v>29</v>
      </c>
      <c r="C34" s="18">
        <v>4.2753846153846149E-3</v>
      </c>
      <c r="D34" s="30">
        <f>IF(Table5[[#This Row],[Mass (g)]]="","",Table5[[#This Row],[Mass (g)]]*VLOOKUP(Table5[[#This Row],[Nuclide]],Doedata,4)*37000000000)</f>
        <v>341.68873846153843</v>
      </c>
      <c r="E34" s="10" t="s">
        <v>30</v>
      </c>
      <c r="F34" s="10" t="s">
        <v>31</v>
      </c>
      <c r="G34" s="10">
        <v>1</v>
      </c>
      <c r="H34" s="10" t="s">
        <v>32</v>
      </c>
      <c r="I34" s="10"/>
      <c r="J34" s="25">
        <f>IF(Table5[[#This Row],[Activity (Bq)]]="","",Table5[[#This Row],[Activity (Bq)]]/37000000000)</f>
        <v>9.2348307692307691E-9</v>
      </c>
      <c r="AD34" s="29" t="s">
        <v>66</v>
      </c>
      <c r="AE34" s="17"/>
      <c r="AF34" s="17"/>
      <c r="AG34" s="17" t="s">
        <v>859</v>
      </c>
      <c r="AH34" s="17"/>
    </row>
    <row r="35" spans="1:34">
      <c r="B35" s="9" t="s">
        <v>35</v>
      </c>
      <c r="C35" s="18">
        <v>9.5661346153846166E-2</v>
      </c>
      <c r="D35" s="30">
        <f>IF(Table5[[#This Row],[Mass (g)]]="","",Table5[[#This Row],[Mass (g)]]*VLOOKUP(Table5[[#This Row],[Nuclide]],Doedata,4)*37000000000)</f>
        <v>1189.2618553846155</v>
      </c>
      <c r="E35" s="10" t="s">
        <v>30</v>
      </c>
      <c r="F35" s="10" t="s">
        <v>31</v>
      </c>
      <c r="G35" s="10">
        <v>1</v>
      </c>
      <c r="H35" s="10" t="s">
        <v>32</v>
      </c>
      <c r="I35" s="10"/>
      <c r="J35" s="25">
        <f>IF(Table5[[#This Row],[Activity (Bq)]]="","",Table5[[#This Row],[Activity (Bq)]]/37000000000)</f>
        <v>3.2142212307692314E-8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 t="s">
        <v>898</v>
      </c>
      <c r="B36" s="9" t="s">
        <v>748</v>
      </c>
      <c r="C36" s="18">
        <v>4.4038461538461543E-5</v>
      </c>
      <c r="D36" s="30">
        <f>IF(Table5[[#This Row],[Mass (g)]]="","",Table5[[#This Row],[Mass (g)]]*VLOOKUP(Table5[[#This Row],[Nuclide]],Doedata,4)*37000000000)</f>
        <v>10183.894230769232</v>
      </c>
      <c r="E36" s="10" t="s">
        <v>30</v>
      </c>
      <c r="F36" s="10" t="s">
        <v>31</v>
      </c>
      <c r="G36" s="10">
        <v>1</v>
      </c>
      <c r="H36" s="10" t="s">
        <v>32</v>
      </c>
      <c r="I36" s="10"/>
      <c r="J36" s="25">
        <f>IF(Table5[[#This Row],[Activity (Bq)]]="","",Table5[[#This Row],[Activity (Bq)]]/37000000000)</f>
        <v>2.7524038461538467E-7</v>
      </c>
      <c r="AD36" s="29" t="s">
        <v>68</v>
      </c>
      <c r="AE36" s="17"/>
      <c r="AF36" s="17"/>
      <c r="AG36" s="17" t="s">
        <v>861</v>
      </c>
      <c r="AH36" s="17"/>
    </row>
    <row r="37" spans="1:34">
      <c r="B37" s="9" t="s">
        <v>29</v>
      </c>
      <c r="C37" s="18">
        <v>4.2753846153846149E-3</v>
      </c>
      <c r="D37" s="30">
        <f>IF(Table5[[#This Row],[Mass (g)]]="","",Table5[[#This Row],[Mass (g)]]*VLOOKUP(Table5[[#This Row],[Nuclide]],Doedata,4)*37000000000)</f>
        <v>341.68873846153843</v>
      </c>
      <c r="E37" s="10" t="s">
        <v>30</v>
      </c>
      <c r="F37" s="10" t="s">
        <v>31</v>
      </c>
      <c r="G37" s="10">
        <v>1</v>
      </c>
      <c r="H37" s="10" t="s">
        <v>32</v>
      </c>
      <c r="I37" s="10"/>
      <c r="J37" s="25">
        <f>IF(Table5[[#This Row],[Activity (Bq)]]="","",Table5[[#This Row],[Activity (Bq)]]/37000000000)</f>
        <v>9.2348307692307691E-9</v>
      </c>
      <c r="AD37" s="29" t="s">
        <v>69</v>
      </c>
      <c r="AE37" s="17"/>
      <c r="AF37" s="17"/>
      <c r="AG37" s="17" t="s">
        <v>862</v>
      </c>
      <c r="AH37" s="17"/>
    </row>
    <row r="38" spans="1:34">
      <c r="B38" s="9" t="s">
        <v>35</v>
      </c>
      <c r="C38" s="18">
        <v>9.5661346153846166E-2</v>
      </c>
      <c r="D38" s="30">
        <f>IF(Table5[[#This Row],[Mass (g)]]="","",Table5[[#This Row],[Mass (g)]]*VLOOKUP(Table5[[#This Row],[Nuclide]],Doedata,4)*37000000000)</f>
        <v>1189.2618553846155</v>
      </c>
      <c r="E38" s="10" t="s">
        <v>30</v>
      </c>
      <c r="F38" s="10" t="s">
        <v>31</v>
      </c>
      <c r="G38" s="10">
        <v>1</v>
      </c>
      <c r="H38" s="10" t="s">
        <v>32</v>
      </c>
      <c r="I38" s="10"/>
      <c r="J38" s="25">
        <f>IF(Table5[[#This Row],[Activity (Bq)]]="","",Table5[[#This Row],[Activity (Bq)]]/37000000000)</f>
        <v>3.2142212307692314E-8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 t="s">
        <v>899</v>
      </c>
      <c r="B39" s="9" t="s">
        <v>748</v>
      </c>
      <c r="C39" s="18">
        <v>4.4038461538461547E-6</v>
      </c>
      <c r="D39" s="30">
        <f>IF(Table5[[#This Row],[Mass (g)]]="","",Table5[[#This Row],[Mass (g)]]*VLOOKUP(Table5[[#This Row],[Nuclide]],Doedata,4)*37000000000)</f>
        <v>1018.3894230769233</v>
      </c>
      <c r="E39" s="10" t="s">
        <v>30</v>
      </c>
      <c r="F39" s="10" t="s">
        <v>31</v>
      </c>
      <c r="G39" s="10">
        <v>1</v>
      </c>
      <c r="H39" s="10" t="s">
        <v>32</v>
      </c>
      <c r="I39" s="10"/>
      <c r="J39" s="25">
        <f>IF(Table5[[#This Row],[Activity (Bq)]]="","",Table5[[#This Row],[Activity (Bq)]]/37000000000)</f>
        <v>2.7524038461538467E-8</v>
      </c>
      <c r="L39" s="18"/>
      <c r="AD39" s="29" t="s">
        <v>71</v>
      </c>
      <c r="AE39" s="17"/>
      <c r="AF39" s="17"/>
      <c r="AG39" s="17" t="s">
        <v>829</v>
      </c>
      <c r="AH39" s="17"/>
    </row>
    <row r="40" spans="1:34">
      <c r="B40" s="9" t="s">
        <v>29</v>
      </c>
      <c r="C40" s="18">
        <v>4.2753846153846151E-4</v>
      </c>
      <c r="D40" s="30">
        <f>IF(Table5[[#This Row],[Mass (g)]]="","",Table5[[#This Row],[Mass (g)]]*VLOOKUP(Table5[[#This Row],[Nuclide]],Doedata,4)*37000000000)</f>
        <v>34.168873846153843</v>
      </c>
      <c r="E40" s="10" t="s">
        <v>30</v>
      </c>
      <c r="F40" s="10" t="s">
        <v>31</v>
      </c>
      <c r="G40" s="10">
        <v>1</v>
      </c>
      <c r="H40" s="10" t="s">
        <v>32</v>
      </c>
      <c r="I40" s="10"/>
      <c r="J40" s="25">
        <f>IF(Table5[[#This Row],[Activity (Bq)]]="","",Table5[[#This Row],[Activity (Bq)]]/37000000000)</f>
        <v>9.2348307692307689E-10</v>
      </c>
      <c r="L40" s="18"/>
      <c r="AD40" s="29" t="s">
        <v>72</v>
      </c>
      <c r="AE40" s="17"/>
      <c r="AF40" s="17"/>
      <c r="AG40" s="17" t="s">
        <v>830</v>
      </c>
      <c r="AH40" s="17"/>
    </row>
    <row r="41" spans="1:34">
      <c r="B41" s="9" t="s">
        <v>35</v>
      </c>
      <c r="C41" s="18">
        <v>9.566134615384617E-3</v>
      </c>
      <c r="D41" s="30">
        <f>IF(Table5[[#This Row],[Mass (g)]]="","",Table5[[#This Row],[Mass (g)]]*VLOOKUP(Table5[[#This Row],[Nuclide]],Doedata,4)*37000000000)</f>
        <v>118.92618553846155</v>
      </c>
      <c r="E41" s="10" t="s">
        <v>30</v>
      </c>
      <c r="F41" s="10" t="s">
        <v>31</v>
      </c>
      <c r="G41" s="10">
        <v>1</v>
      </c>
      <c r="H41" s="10" t="s">
        <v>32</v>
      </c>
      <c r="I41" s="10"/>
      <c r="J41" s="25">
        <f>IF(Table5[[#This Row],[Activity (Bq)]]="","",Table5[[#This Row],[Activity (Bq)]]/37000000000)</f>
        <v>3.2142212307692312E-9</v>
      </c>
      <c r="L41" s="18"/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900</v>
      </c>
      <c r="B42" s="9" t="s">
        <v>748</v>
      </c>
      <c r="C42" s="18">
        <v>4.4038461538461547E-6</v>
      </c>
      <c r="D42" s="30">
        <f>IF(Table5[[#This Row],[Mass (g)]]="","",Table5[[#This Row],[Mass (g)]]*VLOOKUP(Table5[[#This Row],[Nuclide]],Doedata,4)*37000000000)</f>
        <v>1018.3894230769233</v>
      </c>
      <c r="E42" s="10" t="s">
        <v>30</v>
      </c>
      <c r="F42" s="10" t="s">
        <v>31</v>
      </c>
      <c r="G42" s="10">
        <v>1</v>
      </c>
      <c r="H42" s="10" t="s">
        <v>867</v>
      </c>
      <c r="I42" s="10"/>
      <c r="J42" s="25">
        <f>IF(Table5[[#This Row],[Activity (Bq)]]="","",Table5[[#This Row],[Activity (Bq)]]/37000000000)</f>
        <v>2.7524038461538467E-8</v>
      </c>
      <c r="AD42" s="29" t="s">
        <v>73</v>
      </c>
      <c r="AE42" s="17"/>
      <c r="AF42" s="17"/>
      <c r="AG42" s="17" t="s">
        <v>832</v>
      </c>
      <c r="AH42" s="17"/>
    </row>
    <row r="43" spans="1:34">
      <c r="B43" s="9" t="s">
        <v>29</v>
      </c>
      <c r="C43" s="18">
        <v>4.2753846153846151E-4</v>
      </c>
      <c r="D43" s="30">
        <f>IF(Table5[[#This Row],[Mass (g)]]="","",Table5[[#This Row],[Mass (g)]]*VLOOKUP(Table5[[#This Row],[Nuclide]],Doedata,4)*37000000000)</f>
        <v>34.168873846153843</v>
      </c>
      <c r="E43" s="10" t="s">
        <v>30</v>
      </c>
      <c r="F43" s="10" t="s">
        <v>31</v>
      </c>
      <c r="G43" s="10">
        <v>1</v>
      </c>
      <c r="H43" s="10" t="s">
        <v>867</v>
      </c>
      <c r="I43" s="10"/>
      <c r="J43" s="25">
        <f>IF(Table5[[#This Row],[Activity (Bq)]]="","",Table5[[#This Row],[Activity (Bq)]]/37000000000)</f>
        <v>9.2348307692307689E-10</v>
      </c>
      <c r="AD43" s="29" t="s">
        <v>74</v>
      </c>
      <c r="AE43" s="17"/>
      <c r="AF43" s="17"/>
      <c r="AG43" s="17" t="s">
        <v>833</v>
      </c>
      <c r="AH43" s="17"/>
    </row>
    <row r="44" spans="1:34">
      <c r="B44" s="9" t="s">
        <v>35</v>
      </c>
      <c r="C44" s="18">
        <v>9.566134615384617E-3</v>
      </c>
      <c r="D44" s="30">
        <f>IF(Table5[[#This Row],[Mass (g)]]="","",Table5[[#This Row],[Mass (g)]]*VLOOKUP(Table5[[#This Row],[Nuclide]],Doedata,4)*37000000000)</f>
        <v>118.92618553846155</v>
      </c>
      <c r="E44" s="10" t="s">
        <v>30</v>
      </c>
      <c r="F44" s="10" t="s">
        <v>31</v>
      </c>
      <c r="G44" s="10">
        <v>1</v>
      </c>
      <c r="H44" s="10" t="s">
        <v>867</v>
      </c>
      <c r="I44" s="10"/>
      <c r="J44" s="25">
        <f>IF(Table5[[#This Row],[Activity (Bq)]]="","",Table5[[#This Row],[Activity (Bq)]]/37000000000)</f>
        <v>3.2142212307692312E-9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901</v>
      </c>
      <c r="C45" s="18">
        <v>0</v>
      </c>
      <c r="D45" s="30" t="e">
        <f>IF(Table5[[#This Row],[Mass (g)]]="","",Table5[[#This Row],[Mass (g)]]*VLOOKUP(Table5[[#This Row],[Nuclide]],Doedata,4)*37000000000)</f>
        <v>#N/A</v>
      </c>
      <c r="E45" s="10" t="s">
        <v>30</v>
      </c>
      <c r="F45" s="10" t="s">
        <v>31</v>
      </c>
      <c r="G45" s="10">
        <v>1</v>
      </c>
      <c r="H45" s="10" t="s">
        <v>867</v>
      </c>
      <c r="I45" s="10"/>
      <c r="J45" s="25" t="e">
        <f>IF(Table5[[#This Row],[Activity (Bq)]]="","",Table5[[#This Row],[Activity (Bq)]]/37000000000)</f>
        <v>#N/A</v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13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8320312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533</v>
      </c>
      <c r="B5" s="19">
        <v>1.5E-5</v>
      </c>
      <c r="C5" s="19">
        <v>9490500.0000000019</v>
      </c>
      <c r="D5" s="19">
        <v>2.5650000000000005E-4</v>
      </c>
    </row>
    <row r="6" spans="1:4">
      <c r="A6" s="24" t="s">
        <v>534</v>
      </c>
      <c r="B6" s="19">
        <v>9.3649999999999997E-2</v>
      </c>
      <c r="C6" s="19">
        <v>215526109.99999997</v>
      </c>
      <c r="D6" s="19">
        <v>5.8250299999999993E-3</v>
      </c>
    </row>
    <row r="7" spans="1:4">
      <c r="A7" s="24" t="s">
        <v>535</v>
      </c>
      <c r="B7" s="19">
        <v>6.0999999999999995E-3</v>
      </c>
      <c r="C7" s="19">
        <v>51459600</v>
      </c>
      <c r="D7" s="19">
        <v>1.3908E-3</v>
      </c>
    </row>
    <row r="8" spans="1:4">
      <c r="A8" s="24" t="s">
        <v>536</v>
      </c>
      <c r="B8" s="19">
        <v>2.2400000000000002E-4</v>
      </c>
      <c r="C8" s="19">
        <v>853664000.00000012</v>
      </c>
      <c r="D8" s="19">
        <v>2.3072000000000002E-2</v>
      </c>
    </row>
    <row r="9" spans="1:4">
      <c r="A9" s="24" t="s">
        <v>29</v>
      </c>
      <c r="B9" s="19">
        <v>2.2231999999999998E-2</v>
      </c>
      <c r="C9" s="19">
        <v>1776.7814399999997</v>
      </c>
      <c r="D9" s="19">
        <v>4.8021119999999996E-8</v>
      </c>
    </row>
    <row r="10" spans="1:4">
      <c r="A10" s="24" t="s">
        <v>35</v>
      </c>
      <c r="B10" s="19">
        <v>0.49743900000000002</v>
      </c>
      <c r="C10" s="19">
        <v>6184.1616480000002</v>
      </c>
      <c r="D10" s="19">
        <v>1.67139504E-7</v>
      </c>
    </row>
    <row r="11" spans="1:4">
      <c r="A11" s="24" t="s">
        <v>842</v>
      </c>
      <c r="B11" s="19"/>
      <c r="C11" s="19">
        <v>0</v>
      </c>
      <c r="D11" s="19">
        <v>0</v>
      </c>
    </row>
    <row r="12" spans="1:4">
      <c r="A12" s="24" t="s">
        <v>748</v>
      </c>
      <c r="B12" s="19">
        <v>2.2900000000000001E-4</v>
      </c>
      <c r="C12" s="19">
        <v>52956.25</v>
      </c>
      <c r="D12" s="19">
        <v>1.4312500000000001E-6</v>
      </c>
    </row>
    <row r="13" spans="1:4">
      <c r="A13" s="24" t="s">
        <v>843</v>
      </c>
      <c r="B13" s="19">
        <v>0.61988900000000002</v>
      </c>
      <c r="C13" s="19">
        <v>1130201127.1930881</v>
      </c>
      <c r="D13" s="19">
        <v>3.0545976410624003E-2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2012-05-04T00:42:00Z</dcterms:modified>
</cp:coreProperties>
</file>