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330" windowHeight="8265" activeTab="1"/>
  </bookViews>
  <sheets>
    <sheet name="Nuclide Totals" sheetId="6" r:id="rId1"/>
    <sheet name="Notice Data (Enter Data Here)" sheetId="1" r:id="rId2"/>
    <sheet name="Sheet1" sheetId="7" r:id="rId3"/>
    <sheet name="Example Data" sheetId="4" r:id="rId4"/>
    <sheet name="DOE-STD-1027-92 Data" sheetId="5" r:id="rId5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1">'Notice Data (Enter Data Here)'!$A$1:$I$31</definedName>
  </definedNames>
  <calcPr calcId="125725"/>
  <pivotCaches>
    <pivotCache cacheId="3" r:id="rId6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<sst xmlns="http://schemas.openxmlformats.org/spreadsheetml/2006/main" count="3666" uniqueCount="903">
  <si>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</si>
  <si>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</si>
  <si>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</si>
  <si>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</si>
  <si>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</si>
  <si>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</si>
  <si>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</si>
  <si>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</si>
  <si>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</si>
  <si>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</si>
  <si>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</si>
  <si>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</si>
  <si>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</si>
  <si>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</si>
  <si>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</si>
  <si>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</si>
  <si>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</si>
  <si>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</si>
  <si>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</si>
  <si>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</si>
  <si>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</si>
  <si>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</si>
  <si>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</si>
  <si>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</si>
  <si>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</si>
  <si>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</si>
  <si>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</si>
  <si>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</si>
  <si>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</si>
  <si>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</si>
  <si>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</si>
  <si>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</si>
  <si>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</si>
  <si>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</si>
  <si>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</si>
  <si>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</si>
  <si>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</si>
  <si>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</si>
  <si>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</si>
  <si>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</si>
  <si>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</si>
  <si>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</si>
  <si>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</si>
  <si>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</si>
  <si>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</si>
  <si>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</si>
  <si>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</si>
  <si>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</si>
  <si>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</si>
  <si>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</si>
  <si>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</si>
  <si>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</si>
  <si>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</si>
  <si>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</si>
  <si>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</si>
  <si>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</si>
  <si>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</si>
  <si>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</si>
  <si>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</si>
  <si>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</si>
  <si>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</si>
  <si>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</si>
  <si>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</si>
  <si>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</si>
  <si>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</si>
  <si>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</si>
  <si>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</si>
  <si>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</si>
  <si>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</si>
  <si>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</si>
  <si>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</si>
  <si>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</si>
  <si>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</si>
  <si>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</si>
  <si>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</si>
  <si>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</si>
  <si>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</si>
  <si>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</si>
  <si>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</si>
  <si>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</si>
  <si>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</si>
  <si>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</si>
  <si>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</si>
  <si>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</si>
  <si>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</si>
  <si>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</si>
  <si>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</si>
  <si>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</si>
  <si>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</si>
  <si>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</si>
  <si>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</si>
  <si>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</si>
  <si>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</si>
  <si>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</si>
  <si>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</si>
  <si>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</si>
  <si>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</si>
  <si>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</si>
  <si>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</si>
  <si>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</si>
  <si>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</si>
  <si>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</si>
  <si>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</si>
  <si>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</si>
  <si>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</si>
  <si>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</si>
  <si>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</si>
  <si>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</si>
  <si>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</si>
  <si>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</si>
  <si>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</si>
  <si>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</si>
  <si>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</si>
  <si>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</si>
  <si>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</si>
  <si>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</si>
  <si>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</si>
  <si>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</si>
  <si>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</si>
  <si>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</si>
  <si>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</si>
  <si>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</si>
  <si>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</si>
  <si>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</si>
  <si>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</si>
  <si>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</si>
  <si>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</si>
  <si>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</si>
  <si>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</si>
  <si>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</si>
  <si>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</si>
  <si>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</si>
  <si>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</si>
  <si>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</si>
  <si>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</si>
  <si>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</si>
  <si>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</si>
  <si>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</si>
  <si>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</si>
  <si>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</si>
  <si>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</si>
  <si>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</si>
  <si>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</si>
  <si>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</si>
  <si>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</si>
  <si>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</si>
  <si>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</si>
  <si>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</si>
  <si>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</si>
  <si>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</si>
  <si>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</si>
  <si>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</si>
  <si>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</si>
  <si>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</si>
  <si>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</si>
  <si>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</si>
  <si>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</si>
  <si>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</si>
  <si>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</si>
  <si>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</si>
  <si>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</si>
  <si>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</si>
  <si>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</si>
  <si>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</si>
  <si>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</si>
  <si>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</si>
  <si>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</si>
  <si>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</si>
  <si>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</si>
  <si>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</si>
  <si>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</si>
  <si>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</si>
  <si>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</si>
  <si>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</si>
  <si>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</si>
  <si>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</si>
  <si>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</si>
  <si>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</si>
  <si>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</si>
  <si>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</si>
  <si>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</si>
  <si>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</si>
  <si>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</si>
  <si>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</si>
  <si>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</si>
  <si>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</si>
  <si>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</si>
  <si>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</si>
  <si>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</si>
  <si>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</si>
  <si>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</si>
  <si>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</si>
  <si>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</si>
  <si>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</si>
  <si>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</si>
  <si>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</si>
  <si>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</si>
  <si>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</si>
  <si>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</si>
  <si>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</si>
  <si>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</si>
  <si>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</si>
  <si>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</si>
  <si>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</si>
  <si>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</si>
  <si>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</si>
  <si>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</si>
  <si>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</si>
  <si>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</si>
  <si>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</si>
  <si>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</si>
  <si>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</si>
  <si>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</si>
  <si>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</si>
  <si>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</si>
  <si>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</si>
  <si>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</si>
  <si>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</si>
  <si>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</si>
  <si>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</si>
  <si>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</si>
  <si>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</si>
  <si>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</si>
  <si>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</si>
  <si>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</si>
  <si>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</si>
  <si>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</si>
  <si>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</si>
  <si>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</si>
  <si>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</si>
  <si>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</si>
  <si>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</si>
  <si>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</si>
  <si>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</si>
  <si>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</si>
  <si>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</si>
  <si>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</si>
  <si>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</si>
  <si>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</si>
  <si>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</si>
  <si>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</si>
  <si>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</si>
  <si>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</si>
  <si>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</si>
  <si>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</si>
  <si>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</si>
  <si>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</si>
  <si>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</si>
  <si>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</si>
  <si>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</si>
  <si>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</si>
  <si>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</si>
  <si>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</si>
  <si>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</si>
  <si>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</si>
  <si>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</si>
  <si>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</si>
  <si>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</si>
  <si>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</si>
  <si>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</si>
  <si>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</si>
  <si>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</si>
  <si>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</si>
  <si>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</si>
  <si>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</si>
  <si>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</si>
  <si>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</si>
  <si>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</si>
  <si>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</si>
  <si>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</si>
  <si>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</si>
  <si>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</si>
  <si>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</si>
  <si>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</si>
  <si>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</si>
  <si>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</si>
  <si>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</si>
  <si>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</si>
  <si>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</si>
  <si>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</si>
  <si>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</si>
  <si>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</si>
  <si>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</si>
  <si>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</si>
  <si>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</si>
  <si>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</si>
  <si>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</si>
  <si>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</si>
  <si>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</si>
  <si>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</si>
  <si>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</si>
  <si>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</si>
  <si>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</si>
  <si>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</si>
  <si>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</si>
  <si>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</si>
  <si>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</si>
  <si>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</si>
  <si>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</si>
  <si>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</si>
  <si>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</si>
  <si>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</si>
  <si>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</si>
  <si>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</si>
  <si>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</si>
  <si>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</si>
  <si>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</si>
  <si>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</si>
  <si>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</si>
  <si>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</si>
  <si>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</si>
  <si>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</si>
  <si>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</si>
  <si>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</si>
  <si>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</si>
  <si>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</si>
  <si>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</si>
  <si>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</si>
  <si>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</si>
  <si>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</si>
  <si>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</si>
  <si>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</si>
  <si>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</si>
  <si>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</si>
  <si>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</si>
  <si>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</si>
  <si>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</si>
  <si>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</si>
  <si>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</si>
  <si>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</si>
  <si>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</si>
  <si>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</si>
  <si>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</si>
  <si>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</si>
  <si>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</si>
  <si>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</si>
  <si>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</si>
  <si>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</si>
  <si>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</si>
  <si>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</si>
  <si>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</si>
  <si>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</si>
  <si>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</si>
  <si>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</si>
  <si>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</si>
  <si>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</si>
  <si>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</si>
  <si>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</si>
  <si>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</si>
  <si>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</si>
  <si>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</si>
  <si>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</si>
  <si>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</si>
  <si>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</si>
  <si>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</si>
  <si>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</si>
  <si>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</si>
  <si>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</si>
  <si>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</si>
  <si>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</si>
  <si>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</si>
  <si>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</si>
  <si>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</si>
  <si>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</si>
  <si>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</si>
  <si>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</si>
  <si>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</si>
  <si>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</si>
  <si>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</si>
  <si>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</si>
  <si>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</si>
  <si>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</si>
  <si>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</si>
  <si>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</si>
  <si>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</si>
  <si>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</si>
  <si>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</si>
  <si>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</si>
  <si>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</si>
  <si>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</si>
  <si>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</si>
  <si>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</si>
  <si>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</si>
  <si>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</si>
  <si>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</si>
  <si>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</si>
  <si>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</si>
  <si>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</si>
  <si>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</si>
  <si>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</si>
  <si>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</si>
  <si>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</si>
  <si>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</si>
  <si>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</si>
  <si>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</si>
  <si>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</si>
  <si>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</si>
  <si>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</si>
  <si>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</si>
  <si>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</si>
  <si>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</si>
  <si>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</si>
  <si>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</si>
  <si>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</si>
  <si>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</si>
  <si>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</si>
  <si>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</si>
  <si>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</si>
  <si>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</si>
  <si>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</si>
  <si>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</si>
  <si>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</si>
  <si>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</si>
  <si>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</si>
  <si>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</si>
  <si>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</si>
  <si>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</si>
  <si>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</si>
  <si>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</si>
  <si>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</si>
  <si>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</si>
  <si>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</si>
  <si>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</si>
  <si>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</si>
  <si>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</si>
  <si>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</si>
  <si>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</si>
  <si>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</si>
  <si>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</si>
  <si>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</si>
  <si>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</si>
  <si>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</si>
  <si>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</si>
  <si>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</si>
  <si>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</si>
  <si>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</si>
  <si>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</si>
  <si>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</si>
  <si>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</si>
  <si>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</si>
  <si>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</si>
  <si>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</si>
  <si>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</si>
  <si>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</si>
  <si>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</si>
  <si>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</si>
  <si>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</si>
  <si>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</si>
  <si>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</si>
  <si>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</si>
  <si>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</si>
  <si>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</si>
  <si>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</si>
  <si>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</si>
  <si>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</si>
  <si>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</si>
  <si>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</si>
  <si>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</si>
  <si>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</si>
  <si>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</si>
  <si>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</si>
  <si>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</si>
  <si>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</si>
  <si>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</si>
  <si>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</si>
  <si>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</si>
  <si>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</si>
  <si>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</si>
  <si>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</si>
  <si>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</si>
  <si>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</si>
  <si>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</si>
  <si>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</si>
  <si>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</si>
  <si>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</si>
  <si>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</si>
  <si>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</si>
  <si>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</si>
  <si>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</si>
  <si>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</si>
  <si>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</si>
  <si>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</si>
  <si>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</si>
  <si>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</si>
  <si>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</si>
  <si>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</si>
  <si>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</si>
  <si>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</si>
  <si>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</si>
  <si>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</si>
  <si>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</si>
  <si>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</si>
  <si>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</si>
  <si>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</si>
  <si>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</si>
  <si>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</si>
  <si>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</si>
  <si>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</si>
  <si>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</si>
  <si>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</si>
  <si>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</si>
  <si>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</si>
  <si>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</si>
  <si>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</si>
  <si>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</si>
  <si>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</si>
  <si>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</si>
  <si>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</si>
  <si>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</si>
  <si>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</si>
  <si>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</si>
  <si>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</si>
  <si>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</si>
  <si>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</si>
  <si>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</si>
  <si>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</si>
  <si>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</si>
  <si>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</si>
  <si>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</si>
  <si>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</si>
  <si>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</si>
  <si>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</si>
  <si>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</si>
  <si>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</si>
  <si>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</si>
  <si>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</si>
  <si>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</si>
  <si>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</si>
  <si>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</si>
  <si>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</si>
  <si>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</si>
  <si>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</si>
  <si>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</si>
  <si>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</si>
  <si>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</si>
  <si>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</si>
  <si>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</si>
  <si>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</si>
  <si>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</si>
  <si>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</si>
  <si>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</si>
  <si>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</si>
  <si>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</si>
  <si>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</si>
  <si>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</si>
  <si>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</si>
  <si>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</si>
  <si>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</si>
  <si>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</si>
  <si>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</si>
  <si>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</si>
  <si>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</si>
  <si>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</si>
  <si>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</si>
  <si>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</si>
  <si>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</si>
  <si>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</si>
  <si>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</si>
  <si>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</si>
  <si>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</si>
  <si>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</si>
  <si>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</si>
  <si>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</si>
  <si>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</si>
  <si>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</si>
  <si>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</si>
  <si>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</si>
  <si>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</si>
  <si>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</si>
  <si>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</si>
  <si>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</si>
  <si>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</si>
  <si>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</si>
  <si>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</si>
  <si>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</si>
  <si>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</si>
  <si>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</si>
  <si>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</si>
  <si>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</si>
  <si>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</si>
  <si>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</si>
  <si>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</si>
  <si>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</si>
  <si>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</si>
  <si>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</si>
  <si>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</si>
  <si>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</si>
  <si>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</si>
  <si>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</si>
  <si>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</si>
  <si>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</si>
  <si>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</si>
  <si>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</si>
  <si>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</si>
  <si>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</si>
  <si>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</si>
  <si>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</si>
  <si>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</si>
  <si>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</si>
  <si>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</si>
  <si>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</si>
  <si>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</si>
  <si>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</si>
  <si>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</si>
  <si>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</si>
  <si>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</si>
  <si>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</si>
  <si>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</si>
  <si>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</si>
  <si>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</si>
  <si>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</si>
  <si>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</si>
  <si>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</si>
  <si>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</si>
  <si>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</si>
  <si>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</si>
  <si>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</si>
  <si>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</si>
  <si>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</si>
  <si>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</si>
  <si>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</si>
  <si>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</si>
  <si>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</si>
  <si>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</si>
  <si>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</si>
  <si>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</si>
  <si>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</si>
  <si>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</si>
  <si>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</si>
  <si>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</si>
  <si>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</si>
  <si>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</si>
  <si>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</si>
  <si>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</si>
  <si>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</si>
  <si>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</si>
  <si>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</si>
  <si>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</si>
  <si>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</si>
  <si>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</si>
  <si>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</si>
  <si>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</si>
  <si>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</si>
  <si>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</si>
  <si>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</si>
  <si>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</si>
  <si>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</si>
  <si>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</si>
  <si>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</si>
  <si>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</si>
  <si>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</si>
  <si>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</si>
  <si>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</si>
  <si>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</si>
  <si>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</si>
  <si>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</si>
  <si>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</si>
  <si>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</si>
  <si>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</si>
  <si>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</si>
  <si>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</si>
  <si>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</si>
  <si>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</si>
  <si>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</si>
  <si>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</si>
  <si>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</si>
  <si>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</si>
  <si>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</si>
  <si>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</si>
  <si>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</si>
  <si>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</si>
  <si>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</si>
  <si>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</si>
  <si>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</si>
  <si>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</si>
  <si>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</si>
  <si>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</si>
  <si>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</si>
  <si>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</si>
  <si>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</si>
  <si>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</si>
  <si>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</si>
  <si>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</si>
  <si>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</si>
  <si>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</si>
  <si>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</si>
  <si>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</si>
  <si>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</si>
  <si>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</si>
  <si>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</si>
  <si>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</si>
  <si>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</si>
  <si>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</si>
  <si>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</si>
  <si>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</si>
  <si>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</si>
  <si>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</si>
  <si>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</si>
  <si>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</si>
  <si>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</si>
  <si>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</si>
  <si>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</si>
  <si>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</si>
  <si>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</si>
  <si>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</si>
  <si>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</si>
  <si>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</si>
  <si>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</si>
  <si>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</si>
  <si>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</si>
  <si>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</si>
  <si>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</si>
  <si>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</si>
  <si>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</si>
  <si>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</si>
  <si>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</si>
  <si>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</si>
  <si>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</si>
  <si>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</si>
  <si>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</si>
  <si>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</si>
  <si>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</si>
  <si>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</si>
  <si>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</si>
  <si>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</si>
  <si>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</si>
  <si>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</si>
  <si>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</si>
  <si>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</si>
  <si>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</si>
  <si>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</si>
  <si>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</si>
  <si>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</si>
  <si>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</si>
  <si>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</si>
  <si>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</si>
  <si>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</si>
  <si>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</si>
  <si>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</si>
  <si>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</si>
  <si>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</si>
  <si>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</si>
  <si>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</si>
  <si>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</si>
  <si>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</si>
  <si>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</si>
  <si>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</si>
  <si>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</si>
  <si>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</si>
  <si>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</si>
  <si>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</si>
  <si>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</si>
  <si>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</si>
  <si>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</si>
  <si>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</si>
  <si>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</si>
  <si>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</si>
  <si>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</si>
  <si>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</si>
  <si>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</si>
  <si>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</si>
  <si>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</si>
  <si>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</si>
  <si>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</si>
  <si>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</si>
  <si>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</si>
  <si>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</si>
  <si>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</si>
  <si>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</si>
  <si>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</si>
  <si>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</si>
  <si>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</si>
  <si>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</si>
  <si>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</si>
  <si>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</si>
  <si>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</si>
  <si>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</si>
  <si>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</si>
  <si>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</si>
  <si>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</si>
  <si>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</si>
  <si>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</si>
  <si>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</si>
  <si>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</si>
  <si>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</si>
  <si>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</si>
  <si>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</si>
  <si>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</si>
  <si>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</si>
  <si>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</si>
  <si>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</si>
  <si>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</si>
  <si>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</si>
  <si>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</si>
  <si>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</si>
  <si>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</si>
  <si>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</si>
  <si>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</si>
  <si>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</si>
  <si>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</si>
  <si>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</si>
  <si>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</si>
  <si>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</si>
  <si>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</si>
  <si>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</si>
  <si>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</si>
  <si>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</si>
  <si>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</si>
  <si>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</si>
  <si>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</si>
  <si>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</si>
  <si>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</si>
  <si>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</si>
  <si>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</si>
  <si>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</si>
  <si>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</si>
  <si>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</si>
  <si>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</si>
  <si>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</si>
  <si>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</si>
  <si>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</si>
  <si>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</si>
  <si>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</si>
  <si>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</si>
  <si>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</si>
  <si>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</si>
  <si>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</si>
  <si>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</si>
  <si>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</si>
  <si>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</si>
  <si>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</si>
  <si>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</si>
  <si>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</si>
  <si>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</si>
  <si>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</si>
  <si>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</si>
  <si>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</si>
  <si>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</si>
  <si>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</si>
  <si>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</si>
  <si>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</si>
  <si>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</si>
  <si>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</si>
  <si>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</si>
  <si>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</si>
  <si>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</si>
  <si>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</si>
  <si>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</si>
  <si>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</si>
  <si>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</si>
  <si>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</si>
  <si>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</si>
  <si>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</si>
  <si>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</si>
  <si>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</si>
  <si>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</si>
  <si>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</si>
  <si>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</si>
  <si>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</si>
  <si>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</si>
  <si>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</si>
  <si>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</si>
  <si>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</si>
  <si>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</si>
  <si>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</si>
  <si>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</si>
  <si>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</si>
  <si>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</si>
  <si>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</si>
  <si>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</si>
  <si>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</si>
  <si>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</si>
  <si>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</si>
  <si>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</si>
  <si>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</si>
  <si>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</si>
  <si>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</si>
  <si>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</si>
  <si>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</si>
  <si>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</si>
  <si>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Fan</t>
  </si>
  <si>
    <t>Dimin</t>
  </si>
  <si>
    <t>OHSU</t>
  </si>
  <si>
    <t>fand@ebs.ogi.edu</t>
  </si>
  <si>
    <t>OR</t>
  </si>
  <si>
    <t>US</t>
  </si>
  <si>
    <t>503-748-1651</t>
  </si>
  <si>
    <t>DF1</t>
  </si>
  <si>
    <t>DF2</t>
  </si>
  <si>
    <t>DF3</t>
  </si>
  <si>
    <t>DF4</t>
  </si>
  <si>
    <t>DF5</t>
  </si>
  <si>
    <t>DF6</t>
  </si>
  <si>
    <t>DF7</t>
  </si>
  <si>
    <t>DF8</t>
  </si>
  <si>
    <t>ATTENTION RADIATION SAFETY OFFICE</t>
  </si>
  <si>
    <t>Oregon National Primate Research Center, 505 NW 185th Ave</t>
  </si>
  <si>
    <t>Beaverton</t>
  </si>
  <si>
    <t>DF9</t>
  </si>
  <si>
    <t>DF10</t>
  </si>
  <si>
    <t>Fan3732</t>
  </si>
  <si>
    <t>BL11-2</t>
  </si>
  <si>
    <t>03/26/12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</si>
</sst>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udoudiudiu" refreshedDate="40994.405198148146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Tc-99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E-4" maxValue="1E-4"/>
    </cacheField>
    <cacheField name="Activity (Bq)" numFmtId="11">
      <sharedItems containsMixedTypes="1" containsNumber="1" minValue="62900.000000000007" maxValue="62900.00000000000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7000000000000002E-6" maxValue="1.7000000000000002E-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DF1"/>
    <x v="0"/>
    <n v="1E-4"/>
    <n v="62900.000000000007"/>
    <s v="Solid"/>
    <s v="Oxide"/>
    <n v="1"/>
    <m/>
    <m/>
    <n v="1.7000000000000002E-6"/>
  </r>
  <r>
    <s v="DF2"/>
    <x v="0"/>
    <n v="1E-4"/>
    <n v="62900.000000000007"/>
    <s v="Solid"/>
    <s v="Oxide"/>
    <n v="1"/>
    <m/>
    <m/>
    <n v="1.7000000000000002E-6"/>
  </r>
  <r>
    <s v="DF3"/>
    <x v="0"/>
    <n v="1E-4"/>
    <n v="62900.000000000007"/>
    <s v="Solid"/>
    <s v="Other"/>
    <n v="1"/>
    <m/>
    <m/>
    <n v="1.7000000000000002E-6"/>
  </r>
  <r>
    <s v="DF4"/>
    <x v="0"/>
    <n v="1E-4"/>
    <n v="62900.000000000007"/>
    <s v="Solid"/>
    <s v="Other"/>
    <n v="1"/>
    <m/>
    <m/>
    <n v="1.7000000000000002E-6"/>
  </r>
  <r>
    <s v="DF5"/>
    <x v="0"/>
    <n v="1E-4"/>
    <n v="62900.000000000007"/>
    <s v="Solid"/>
    <s v="Other"/>
    <n v="1"/>
    <m/>
    <m/>
    <n v="1.7000000000000002E-6"/>
  </r>
  <r>
    <s v="DF6"/>
    <x v="0"/>
    <n v="1E-4"/>
    <n v="62900.000000000007"/>
    <s v="Solid"/>
    <s v="Other"/>
    <n v="1"/>
    <m/>
    <m/>
    <n v="1.7000000000000002E-6"/>
  </r>
  <r>
    <s v="DF7"/>
    <x v="0"/>
    <n v="1E-4"/>
    <n v="62900.000000000007"/>
    <s v="Solid"/>
    <s v="Other"/>
    <n v="1"/>
    <m/>
    <m/>
    <n v="1.7000000000000002E-6"/>
  </r>
  <r>
    <s v="DF8"/>
    <x v="0"/>
    <n v="1E-4"/>
    <n v="62900.000000000007"/>
    <s v="Solid"/>
    <s v="Other"/>
    <n v="1"/>
    <m/>
    <m/>
    <n v="1.7000000000000002E-6"/>
  </r>
  <r>
    <s v="DF9"/>
    <x v="0"/>
    <n v="1E-4"/>
    <n v="62900.000000000007"/>
    <s v="Solid"/>
    <s v="Other"/>
    <n v="1"/>
    <m/>
    <m/>
    <n v="1.7000000000000002E-6"/>
  </r>
  <r>
    <s v="DF10"/>
    <x v="0"/>
    <n v="1E-4"/>
    <n v="62900.000000000007"/>
    <s v="Solid"/>
    <s v="Other"/>
    <n v="1"/>
    <m/>
    <m/>
    <n v="1.7000000000000002E-6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3"/>
        <item m="1" x="7"/>
        <item m="1" x="18"/>
        <item m="1" x="21"/>
        <item m="1" x="8"/>
        <item m="1" x="10"/>
        <item m="1" x="11"/>
        <item m="1" x="6"/>
        <item x="0"/>
        <item m="1" x="12"/>
        <item m="1" x="3"/>
        <item m="1" x="14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17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H28" sqref="H28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698</v>
      </c>
      <c r="B5" s="19">
        <v>1.0000000000000002E-3</v>
      </c>
      <c r="C5" s="19">
        <v>629000.00000000012</v>
      </c>
      <c r="D5" s="19">
        <v>1.7000000000000003E-5</v>
      </c>
    </row>
    <row r="6" spans="1:4">
      <c r="A6" s="25" t="s">
        <v>842</v>
      </c>
      <c r="B6" s="19"/>
      <c r="C6" s="19">
        <v>0</v>
      </c>
      <c r="D6" s="19">
        <v>0</v>
      </c>
    </row>
    <row r="7" spans="1:4">
      <c r="A7" s="25" t="s">
        <v>843</v>
      </c>
      <c r="B7" s="19">
        <v>1.0000000000000002E-3</v>
      </c>
      <c r="C7" s="19">
        <v>629000.00000000012</v>
      </c>
      <c r="D7" s="19">
        <v>1.7000000000000003E-5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8" activePane="bottomLeft" state="frozenSplit"/>
      <selection activeCell="C5" sqref="C5"/>
      <selection pane="bottomLeft" activeCell="J33" sqref="A32:J33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895</v>
      </c>
      <c r="C5" s="9" t="s">
        <v>875</v>
      </c>
    </row>
    <row r="6" spans="1:3">
      <c r="A6" s="17" t="s">
        <v>11</v>
      </c>
      <c r="B6" s="11" t="s">
        <v>896</v>
      </c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897</v>
      </c>
    </row>
    <row r="9" spans="1:3">
      <c r="A9" s="17" t="s">
        <v>14</v>
      </c>
      <c r="B9" s="11" t="s">
        <v>884</v>
      </c>
    </row>
    <row r="10" spans="1:3">
      <c r="A10" s="17" t="s">
        <v>15</v>
      </c>
      <c r="B10" s="11">
        <v>97006</v>
      </c>
    </row>
    <row r="11" spans="1:3">
      <c r="A11" s="17" t="s">
        <v>809</v>
      </c>
      <c r="B11" s="11" t="s">
        <v>885</v>
      </c>
    </row>
    <row r="12" spans="1:3">
      <c r="A12" s="17" t="s">
        <v>26</v>
      </c>
      <c r="B12" s="22" t="s">
        <v>886</v>
      </c>
    </row>
    <row r="13" spans="1:3">
      <c r="A13" s="17" t="s">
        <v>839</v>
      </c>
      <c r="B13" s="12" t="s">
        <v>900</v>
      </c>
    </row>
    <row r="14" spans="1:3">
      <c r="A14" s="17" t="s">
        <v>16</v>
      </c>
      <c r="B14" s="39" t="s">
        <v>902</v>
      </c>
    </row>
    <row r="15" spans="1:3">
      <c r="A15" s="17" t="s">
        <v>41</v>
      </c>
      <c r="B15" s="12" t="s">
        <v>901</v>
      </c>
      <c r="C15" s="9" t="s">
        <v>854</v>
      </c>
    </row>
    <row r="16" spans="1:3">
      <c r="A16" s="17" t="s">
        <v>40</v>
      </c>
      <c r="B16" s="13">
        <v>40996</v>
      </c>
      <c r="C16" s="9" t="s">
        <v>854</v>
      </c>
    </row>
    <row r="17" spans="1:34">
      <c r="A17" s="17" t="s">
        <v>811</v>
      </c>
      <c r="B17" s="12">
        <v>40998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8" t="s">
        <v>829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887</v>
      </c>
      <c r="B24" s="9" t="s">
        <v>698</v>
      </c>
      <c r="C24" s="18">
        <v>1E-4</v>
      </c>
      <c r="D24" s="30">
        <f>IF(Table5[[#This Row],[Mass (g)]]="","",Table5[[#This Row],[Mass (g)]]*VLOOKUP(Table5[[#This Row],[Nuclide]],Doedata,4)*37000000000)</f>
        <v>62900.000000000007</v>
      </c>
      <c r="E24" s="10" t="s">
        <v>30</v>
      </c>
      <c r="F24" s="10" t="s">
        <v>31</v>
      </c>
      <c r="G24" s="10">
        <v>1</v>
      </c>
      <c r="I24" s="10"/>
      <c r="J24" s="26">
        <f>IF(Table5[[#This Row],[Activity (Bq)]]="","",Table5[[#This Row],[Activity (Bq)]]/37000000000)</f>
        <v>1.7000000000000002E-6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888</v>
      </c>
      <c r="B25" s="9" t="s">
        <v>698</v>
      </c>
      <c r="C25" s="18">
        <v>1E-4</v>
      </c>
      <c r="D25" s="30">
        <f>IF(Table5[[#This Row],[Mass (g)]]="","",Table5[[#This Row],[Mass (g)]]*VLOOKUP(Table5[[#This Row],[Nuclide]],Doedata,4)*37000000000)</f>
        <v>62900.000000000007</v>
      </c>
      <c r="E25" s="10" t="s">
        <v>30</v>
      </c>
      <c r="F25" s="10" t="s">
        <v>31</v>
      </c>
      <c r="G25" s="10">
        <v>1</v>
      </c>
      <c r="I25" s="10"/>
      <c r="J25" s="26">
        <f>IF(Table5[[#This Row],[Activity (Bq)]]="","",Table5[[#This Row],[Activity (Bq)]]/37000000000)</f>
        <v>1.7000000000000002E-6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889</v>
      </c>
      <c r="B26" s="9" t="s">
        <v>698</v>
      </c>
      <c r="C26" s="18">
        <v>1E-4</v>
      </c>
      <c r="D26" s="30">
        <f>IF(Table5[[#This Row],[Mass (g)]]="","",Table5[[#This Row],[Mass (g)]]*VLOOKUP(Table5[[#This Row],[Nuclide]],Doedata,4)*37000000000)</f>
        <v>62900.000000000007</v>
      </c>
      <c r="E26" s="10" t="s">
        <v>30</v>
      </c>
      <c r="F26" s="10" t="s">
        <v>821</v>
      </c>
      <c r="G26" s="10">
        <v>1</v>
      </c>
      <c r="I26" s="10"/>
      <c r="J26" s="26">
        <f>IF(Table5[[#This Row],[Activity (Bq)]]="","",Table5[[#This Row],[Activity (Bq)]]/37000000000)</f>
        <v>1.7000000000000002E-6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890</v>
      </c>
      <c r="B27" s="9" t="s">
        <v>698</v>
      </c>
      <c r="C27" s="18">
        <v>1E-4</v>
      </c>
      <c r="D27" s="30">
        <f>IF(Table5[[#This Row],[Mass (g)]]="","",Table5[[#This Row],[Mass (g)]]*VLOOKUP(Table5[[#This Row],[Nuclide]],Doedata,4)*37000000000)</f>
        <v>62900.000000000007</v>
      </c>
      <c r="E27" s="10" t="s">
        <v>30</v>
      </c>
      <c r="F27" s="10" t="s">
        <v>821</v>
      </c>
      <c r="G27" s="10">
        <v>1</v>
      </c>
      <c r="I27" s="10"/>
      <c r="J27" s="26">
        <f>IF(Table5[[#This Row],[Activity (Bq)]]="","",Table5[[#This Row],[Activity (Bq)]]/37000000000)</f>
        <v>1.7000000000000002E-6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891</v>
      </c>
      <c r="B28" s="9" t="s">
        <v>698</v>
      </c>
      <c r="C28" s="18">
        <v>1E-4</v>
      </c>
      <c r="D28" s="30">
        <f>IF(Table5[[#This Row],[Mass (g)]]="","",Table5[[#This Row],[Mass (g)]]*VLOOKUP(Table5[[#This Row],[Nuclide]],Doedata,4)*37000000000)</f>
        <v>62900.000000000007</v>
      </c>
      <c r="E28" s="10" t="s">
        <v>30</v>
      </c>
      <c r="F28" s="10" t="s">
        <v>821</v>
      </c>
      <c r="G28" s="10">
        <v>1</v>
      </c>
      <c r="I28" s="10"/>
      <c r="J28" s="26">
        <f>IF(Table5[[#This Row],[Activity (Bq)]]="","",Table5[[#This Row],[Activity (Bq)]]/37000000000)</f>
        <v>1.7000000000000002E-6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892</v>
      </c>
      <c r="B29" s="9" t="s">
        <v>698</v>
      </c>
      <c r="C29" s="18">
        <v>1E-4</v>
      </c>
      <c r="D29" s="30">
        <f>IF(Table5[[#This Row],[Mass (g)]]="","",Table5[[#This Row],[Mass (g)]]*VLOOKUP(Table5[[#This Row],[Nuclide]],Doedata,4)*37000000000)</f>
        <v>62900.000000000007</v>
      </c>
      <c r="E29" s="10" t="s">
        <v>30</v>
      </c>
      <c r="F29" s="10" t="s">
        <v>821</v>
      </c>
      <c r="G29" s="10">
        <v>1</v>
      </c>
      <c r="I29" s="10"/>
      <c r="J29" s="26">
        <f>IF(Table5[[#This Row],[Activity (Bq)]]="","",Table5[[#This Row],[Activity (Bq)]]/37000000000)</f>
        <v>1.7000000000000002E-6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 t="s">
        <v>893</v>
      </c>
      <c r="B30" s="9" t="s">
        <v>698</v>
      </c>
      <c r="C30" s="18">
        <v>1E-4</v>
      </c>
      <c r="D30" s="30">
        <f>IF(Table5[[#This Row],[Mass (g)]]="","",Table5[[#This Row],[Mass (g)]]*VLOOKUP(Table5[[#This Row],[Nuclide]],Doedata,4)*37000000000)</f>
        <v>62900.000000000007</v>
      </c>
      <c r="E30" s="10" t="s">
        <v>30</v>
      </c>
      <c r="F30" s="10" t="s">
        <v>821</v>
      </c>
      <c r="G30" s="10">
        <v>1</v>
      </c>
      <c r="I30" s="10"/>
      <c r="J30" s="26">
        <f>IF(Table5[[#This Row],[Activity (Bq)]]="","",Table5[[#This Row],[Activity (Bq)]]/37000000000)</f>
        <v>1.7000000000000002E-6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 t="s">
        <v>894</v>
      </c>
      <c r="B31" s="9" t="s">
        <v>698</v>
      </c>
      <c r="C31" s="18">
        <v>1E-4</v>
      </c>
      <c r="D31" s="30">
        <f>IF(Table5[[#This Row],[Mass (g)]]="","",Table5[[#This Row],[Mass (g)]]*VLOOKUP(Table5[[#This Row],[Nuclide]],Doedata,4)*37000000000)</f>
        <v>62900.000000000007</v>
      </c>
      <c r="E31" s="10" t="s">
        <v>30</v>
      </c>
      <c r="F31" s="10" t="s">
        <v>821</v>
      </c>
      <c r="G31" s="10">
        <v>1</v>
      </c>
      <c r="I31" s="10"/>
      <c r="J31" s="26">
        <f>IF(Table5[[#This Row],[Activity (Bq)]]="","",Table5[[#This Row],[Activity (Bq)]]/37000000000)</f>
        <v>1.7000000000000002E-6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 t="s">
        <v>898</v>
      </c>
      <c r="B32" s="9" t="s">
        <v>698</v>
      </c>
      <c r="C32" s="18">
        <v>1E-4</v>
      </c>
      <c r="D32" s="30">
        <f>IF(Table5[[#This Row],[Mass (g)]]="","",Table5[[#This Row],[Mass (g)]]*VLOOKUP(Table5[[#This Row],[Nuclide]],Doedata,4)*37000000000)</f>
        <v>62900.000000000007</v>
      </c>
      <c r="E32" s="10" t="s">
        <v>30</v>
      </c>
      <c r="F32" s="10" t="s">
        <v>821</v>
      </c>
      <c r="G32" s="10">
        <v>1</v>
      </c>
      <c r="I32" s="10"/>
      <c r="J32" s="26">
        <f>IF(Table5[[#This Row],[Activity (Bq)]]="","",Table5[[#This Row],[Activity (Bq)]]/37000000000)</f>
        <v>1.7000000000000002E-6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 t="s">
        <v>899</v>
      </c>
      <c r="B33" s="9" t="s">
        <v>698</v>
      </c>
      <c r="C33" s="18">
        <v>1E-4</v>
      </c>
      <c r="D33" s="30">
        <f>IF(Table5[[#This Row],[Mass (g)]]="","",Table5[[#This Row],[Mass (g)]]*VLOOKUP(Table5[[#This Row],[Nuclide]],Doedata,4)*37000000000)</f>
        <v>62900.000000000007</v>
      </c>
      <c r="E33" s="10" t="s">
        <v>30</v>
      </c>
      <c r="F33" s="10" t="s">
        <v>821</v>
      </c>
      <c r="G33" s="10">
        <v>1</v>
      </c>
      <c r="I33" s="10"/>
      <c r="J33" s="26">
        <f>IF(Table5[[#This Row],[Activity (Bq)]]="","",Table5[[#This Row],[Activity (Bq)]]/37000000000)</f>
        <v>1.7000000000000002E-6</v>
      </c>
      <c r="AD33" s="29" t="s">
        <v>65</v>
      </c>
      <c r="AE33" s="17"/>
      <c r="AF33" s="17"/>
      <c r="AG33" s="17" t="s">
        <v>858</v>
      </c>
      <c r="AH33" s="17"/>
    </row>
    <row r="34" spans="1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1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0866141732283461" right="0.70866141732283461" top="0.74803149606299213" bottom="0.74803149606299213" header="0.31496062992125984" footer="0.31496062992125984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6"/>
  <sheetViews>
    <sheetView workbookViewId="0">
      <selection activeCell="J4" sqref="J4"/>
    </sheetView>
  </sheetViews>
  <sheetFormatPr defaultRowHeight="15"/>
  <cols>
    <col min="1" max="1" width="17.42578125" customWidth="1"/>
    <col min="2" max="2" width="10" customWidth="1"/>
    <col min="3" max="3" width="10.42578125" customWidth="1"/>
    <col min="4" max="4" width="14" customWidth="1"/>
    <col min="5" max="5" width="15.28515625" customWidth="1"/>
    <col min="6" max="6" width="16.28515625" customWidth="1"/>
    <col min="7" max="7" width="13.7109375" customWidth="1"/>
    <col min="8" max="8" width="13.5703125" customWidth="1"/>
    <col min="9" max="9" width="26.140625" customWidth="1"/>
    <col min="10" max="10" width="13.42578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A2" s="9" t="s">
        <v>898</v>
      </c>
      <c r="B2" s="9" t="s">
        <v>698</v>
      </c>
      <c r="C2" s="18">
        <v>1E-4</v>
      </c>
      <c r="D2" s="30">
        <v>62900</v>
      </c>
      <c r="E2" s="10" t="s">
        <v>30</v>
      </c>
      <c r="F2" s="10" t="s">
        <v>821</v>
      </c>
      <c r="G2" s="10">
        <v>1</v>
      </c>
      <c r="H2" s="10"/>
      <c r="I2" s="10"/>
      <c r="J2" s="26">
        <v>1.7E-5</v>
      </c>
    </row>
    <row r="3" spans="1:10">
      <c r="A3" s="9" t="s">
        <v>899</v>
      </c>
      <c r="B3" s="9" t="s">
        <v>698</v>
      </c>
      <c r="C3" s="18">
        <v>1E-4</v>
      </c>
      <c r="D3" s="30">
        <v>62900</v>
      </c>
      <c r="E3" s="10" t="s">
        <v>30</v>
      </c>
      <c r="F3" s="10" t="s">
        <v>821</v>
      </c>
      <c r="G3" s="10">
        <v>1</v>
      </c>
      <c r="H3" s="10"/>
      <c r="I3" s="10"/>
      <c r="J3" s="26">
        <v>1.7E-5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dataValidations count="5">
    <dataValidation type="list" allowBlank="1" showInputMessage="1" showErrorMessage="1" sqref="G2:G3">
      <formula1>noticetype</formula1>
    </dataValidation>
    <dataValidation type="list" allowBlank="1" showInputMessage="1" showErrorMessage="1" sqref="H2:H3">
      <formula1>Holder</formula1>
    </dataValidation>
    <dataValidation type="list" allowBlank="1" showInputMessage="1" showErrorMessage="1" sqref="B2:B3">
      <formula1>Nuclides</formula1>
    </dataValidation>
    <dataValidation type="list" allowBlank="1" showInputMessage="1" showErrorMessage="1" sqref="F2:F3">
      <formula1>$AF$24:$AF$28</formula1>
    </dataValidation>
    <dataValidation type="list" allowBlank="1" showInputMessage="1" showErrorMessage="1" sqref="E2:E3">
      <formula1>$AE$24:$AE$31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36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Nuclide Totals</vt:lpstr>
      <vt:lpstr>Notice Data (Enter Data Here)</vt:lpstr>
      <vt:lpstr>Sheet1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doudoudiudiu</cp:lastModifiedBy>
  <cp:lastPrinted>2012-03-26T19:58:04Z</cp:lastPrinted>
  <dcterms:created xsi:type="dcterms:W3CDTF">2010-11-12T20:51:00Z</dcterms:created>
  <dcterms:modified xsi:type="dcterms:W3CDTF">2012-03-26T21:18:14Z</dcterms:modified>
</cp:coreProperties>
</file>