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codeName="ThisWorkbook" autoCompressPictures="0"/>
  <bookViews>
    <workbookView xWindow="6120" yWindow="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J30" i="1"/>
  <c r="D31" i="1"/>
  <c r="J31" i="1"/>
  <c r="D32" i="1"/>
  <c r="J32" i="1"/>
  <c r="D33" i="1"/>
  <c r="J33" i="1"/>
  <c r="D34" i="1"/>
  <c r="J34" i="1"/>
  <c r="D35" i="1"/>
  <c r="J35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<sst xmlns="http://schemas.openxmlformats.org/spreadsheetml/2006/main" count="3274" uniqueCount="906">
  <si>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</si>
  <si>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</si>
  <si>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</si>
  <si>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</si>
  <si>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</si>
  <si>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</si>
  <si>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</si>
  <si>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</si>
  <si>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</si>
  <si>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</si>
  <si>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</si>
  <si>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</si>
  <si>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</si>
  <si>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</si>
  <si>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</si>
  <si>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</si>
  <si>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</si>
  <si>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</si>
  <si>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</si>
  <si>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</si>
  <si>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</si>
  <si>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</si>
  <si>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</si>
  <si>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</si>
  <si>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</si>
  <si>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</si>
  <si>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</si>
  <si>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</si>
  <si>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</si>
  <si>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</si>
  <si>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</si>
  <si>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</si>
  <si>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</si>
  <si>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</si>
  <si>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</si>
  <si>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</si>
  <si>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</si>
  <si>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</si>
  <si>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</si>
  <si>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</si>
  <si>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</si>
  <si>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</si>
  <si>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</si>
  <si>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</si>
  <si>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</si>
  <si>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</si>
  <si>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</si>
  <si>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</si>
  <si>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</si>
  <si>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</si>
  <si>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</si>
  <si>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</si>
  <si>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</si>
  <si>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</si>
  <si>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</si>
  <si>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</si>
  <si>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</si>
  <si>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</si>
  <si>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</si>
  <si>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</si>
  <si>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</si>
  <si>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</si>
  <si>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</si>
  <si>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</si>
  <si>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</si>
  <si>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</si>
  <si>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</si>
  <si>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</si>
  <si>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</si>
  <si>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</si>
  <si>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</si>
  <si>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</si>
  <si>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</si>
  <si>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</si>
  <si>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</si>
  <si>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</si>
  <si>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</si>
  <si>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</si>
  <si>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</si>
  <si>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</si>
  <si>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</si>
  <si>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</si>
  <si>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</si>
  <si>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</si>
  <si>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</si>
  <si>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</si>
  <si>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</si>
  <si>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</si>
  <si>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</si>
  <si>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</si>
  <si>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</si>
  <si>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</si>
  <si>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</si>
  <si>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</si>
  <si>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</si>
  <si>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</si>
  <si>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</si>
  <si>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</si>
  <si>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</si>
  <si>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</si>
  <si>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</si>
  <si>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</si>
  <si>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</si>
  <si>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</si>
  <si>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</si>
  <si>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</si>
  <si>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</si>
  <si>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</si>
  <si>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</si>
  <si>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</si>
  <si>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</si>
  <si>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</si>
  <si>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</si>
  <si>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</si>
  <si>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</si>
  <si>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</si>
  <si>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</si>
  <si>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</si>
  <si>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</si>
  <si>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</si>
  <si>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</si>
  <si>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</si>
  <si>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</si>
  <si>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</si>
  <si>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</si>
  <si>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</si>
  <si>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</si>
  <si>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</si>
  <si>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</si>
  <si>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</si>
  <si>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</si>
  <si>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</si>
  <si>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</si>
  <si>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</si>
  <si>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</si>
  <si>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</si>
  <si>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</si>
  <si>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</si>
  <si>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</si>
  <si>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</si>
  <si>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</si>
  <si>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</si>
  <si>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</si>
  <si>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</si>
  <si>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</si>
  <si>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</si>
  <si>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</si>
  <si>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</si>
  <si>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</si>
  <si>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</si>
  <si>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</si>
  <si>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</si>
  <si>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</si>
  <si>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</si>
  <si>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</si>
  <si>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</si>
  <si>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</si>
  <si>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</si>
  <si>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</si>
  <si>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</si>
  <si>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</si>
  <si>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</si>
  <si>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</si>
  <si>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</si>
  <si>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</si>
  <si>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</si>
  <si>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</si>
  <si>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</si>
  <si>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</si>
  <si>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</si>
  <si>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</si>
  <si>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</si>
  <si>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</si>
  <si>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</si>
  <si>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</si>
  <si>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</si>
  <si>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</si>
  <si>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</si>
  <si>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</si>
  <si>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</si>
  <si>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</si>
  <si>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</si>
  <si>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</si>
  <si>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</si>
  <si>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</si>
  <si>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</si>
  <si>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</si>
  <si>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</si>
  <si>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</si>
  <si>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</si>
  <si>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</si>
  <si>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</si>
  <si>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</si>
  <si>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</si>
  <si>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</si>
  <si>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</si>
  <si>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</si>
  <si>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</si>
  <si>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</si>
  <si>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</si>
  <si>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</si>
  <si>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</si>
  <si>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</si>
  <si>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</si>
  <si>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</si>
  <si>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</si>
  <si>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</si>
  <si>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</si>
  <si>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</si>
  <si>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</si>
  <si>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</si>
  <si>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</si>
  <si>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</si>
  <si>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</si>
  <si>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</si>
  <si>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</si>
  <si>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</si>
  <si>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</si>
  <si>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</si>
  <si>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</si>
  <si>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</si>
  <si>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</si>
  <si>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</si>
  <si>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</si>
  <si>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</si>
  <si>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</si>
  <si>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</si>
  <si>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</si>
  <si>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</si>
  <si>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</si>
  <si>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</si>
  <si>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</si>
  <si>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</si>
  <si>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</si>
  <si>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</si>
  <si>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</si>
  <si>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</si>
  <si>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</si>
  <si>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</si>
  <si>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</si>
  <si>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</si>
  <si>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</si>
  <si>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</si>
  <si>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</si>
  <si>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</si>
  <si>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</si>
  <si>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</si>
  <si>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</si>
  <si>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</si>
  <si>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</si>
  <si>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</si>
  <si>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</si>
  <si>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</si>
  <si>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</si>
  <si>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</si>
  <si>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</si>
  <si>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</si>
  <si>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</si>
  <si>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</si>
  <si>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</si>
  <si>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</si>
  <si>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</si>
  <si>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</si>
  <si>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</si>
  <si>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</si>
  <si>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</si>
  <si>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</si>
  <si>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</si>
  <si>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</si>
  <si>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</si>
  <si>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</si>
  <si>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</si>
  <si>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</si>
  <si>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</si>
  <si>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</si>
  <si>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</si>
  <si>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</si>
  <si>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</si>
  <si>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</si>
  <si>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</si>
  <si>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</si>
  <si>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</si>
  <si>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</si>
  <si>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</si>
  <si>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</si>
  <si>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</si>
  <si>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</si>
  <si>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</si>
  <si>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</si>
  <si>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</si>
  <si>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</si>
  <si>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</si>
  <si>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</si>
  <si>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</si>
  <si>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</si>
  <si>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</si>
  <si>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</si>
  <si>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</si>
  <si>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</si>
  <si>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</si>
  <si>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</si>
  <si>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</si>
  <si>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</si>
  <si>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</si>
  <si>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</si>
  <si>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</si>
  <si>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</si>
  <si>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</si>
  <si>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</si>
  <si>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</si>
  <si>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</si>
  <si>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</si>
  <si>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</si>
  <si>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</si>
  <si>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</si>
  <si>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</si>
  <si>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</si>
  <si>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</si>
  <si>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</si>
  <si>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</si>
  <si>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</si>
  <si>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</si>
  <si>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</si>
  <si>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</si>
  <si>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</si>
  <si>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</si>
  <si>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</si>
  <si>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</si>
  <si>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</si>
  <si>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</si>
  <si>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</si>
  <si>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</si>
  <si>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</si>
  <si>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</si>
  <si>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</si>
  <si>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</si>
  <si>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</si>
  <si>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</si>
  <si>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</si>
  <si>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</si>
  <si>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</si>
  <si>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</si>
  <si>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</si>
  <si>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</si>
  <si>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</si>
  <si>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</si>
  <si>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</si>
  <si>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</si>
  <si>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</si>
  <si>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</si>
  <si>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</si>
  <si>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</si>
  <si>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</si>
  <si>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</si>
  <si>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</si>
  <si>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</si>
  <si>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</si>
  <si>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</si>
  <si>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</si>
  <si>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</si>
  <si>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</si>
  <si>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</si>
  <si>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</si>
  <si>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</si>
  <si>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</si>
  <si>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</si>
  <si>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</si>
  <si>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</si>
  <si>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</si>
  <si>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</si>
  <si>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</si>
  <si>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</si>
  <si>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</si>
  <si>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</si>
  <si>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</si>
  <si>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</si>
  <si>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</si>
  <si>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</si>
  <si>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</si>
  <si>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</si>
  <si>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</si>
  <si>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</si>
  <si>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</si>
  <si>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</si>
  <si>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</si>
  <si>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</si>
  <si>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</si>
  <si>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</si>
  <si>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</si>
  <si>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</si>
  <si>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</si>
  <si>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</si>
  <si>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</si>
  <si>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</si>
  <si>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</si>
  <si>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</si>
  <si>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</si>
  <si>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</si>
  <si>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</si>
  <si>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</si>
  <si>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</si>
  <si>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</si>
  <si>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</si>
  <si>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</si>
  <si>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</si>
  <si>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</si>
  <si>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</si>
  <si>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</si>
  <si>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</si>
  <si>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</si>
  <si>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</si>
  <si>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</si>
  <si>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</si>
  <si>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</si>
  <si>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</si>
  <si>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</si>
  <si>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</si>
  <si>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</si>
  <si>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</si>
  <si>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</si>
  <si>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</si>
  <si>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</si>
  <si>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</si>
  <si>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</si>
  <si>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</si>
  <si>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</si>
  <si>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</si>
  <si>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</si>
  <si>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</si>
  <si>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</si>
  <si>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</si>
  <si>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</si>
  <si>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</si>
  <si>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</si>
  <si>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</si>
  <si>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</si>
  <si>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</si>
  <si>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</si>
  <si>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</si>
  <si>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</si>
  <si>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</si>
  <si>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</si>
  <si>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</si>
  <si>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</si>
  <si>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</si>
  <si>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</si>
  <si>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</si>
  <si>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</si>
  <si>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</si>
  <si>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</si>
  <si>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</si>
  <si>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</si>
  <si>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</si>
  <si>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</si>
  <si>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</si>
  <si>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</si>
  <si>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</si>
  <si>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</si>
  <si>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</si>
  <si>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</si>
  <si>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</si>
  <si>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</si>
  <si>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</si>
  <si>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</si>
  <si>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</si>
  <si>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</si>
  <si>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</si>
  <si>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</si>
  <si>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</si>
  <si>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</si>
  <si>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</si>
  <si>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</si>
  <si>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</si>
  <si>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</si>
  <si>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</si>
  <si>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</si>
  <si>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</si>
  <si>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</si>
  <si>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</si>
  <si>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</si>
  <si>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</si>
  <si>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</si>
  <si>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</si>
  <si>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</si>
  <si>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</si>
  <si>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</si>
  <si>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</si>
  <si>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</si>
  <si>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</si>
  <si>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</si>
  <si>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</si>
  <si>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</si>
  <si>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</si>
  <si>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</si>
  <si>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</si>
  <si>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</si>
  <si>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</si>
  <si>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</si>
  <si>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</si>
  <si>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</si>
  <si>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</si>
  <si>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</si>
  <si>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</si>
  <si>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</si>
  <si>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</si>
  <si>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</si>
  <si>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</si>
  <si>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</si>
  <si>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</si>
  <si>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</si>
  <si>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</si>
  <si>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</si>
  <si>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</si>
  <si>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</si>
  <si>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</si>
  <si>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</si>
  <si>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</si>
  <si>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</si>
  <si>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</si>
  <si>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</si>
  <si>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</si>
  <si>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</si>
  <si>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</si>
  <si>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</si>
  <si>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</si>
  <si>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</si>
  <si>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</si>
  <si>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</si>
  <si>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</si>
  <si>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</si>
  <si>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</si>
  <si>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</si>
  <si>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</si>
  <si>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</si>
  <si>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</si>
  <si>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</si>
  <si>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</si>
  <si>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</si>
  <si>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</si>
  <si>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</si>
  <si>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</si>
  <si>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</si>
  <si>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</si>
  <si>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</si>
  <si>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</si>
  <si>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</si>
  <si>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</si>
  <si>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</si>
  <si>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</si>
  <si>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</si>
  <si>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</si>
  <si>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</si>
  <si>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</si>
  <si>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</si>
  <si>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</si>
  <si>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</si>
  <si>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</si>
  <si>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</si>
  <si>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</si>
  <si>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</si>
  <si>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</si>
  <si>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</si>
  <si>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</si>
  <si>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</si>
  <si>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</si>
  <si>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</si>
  <si>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</si>
  <si>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</si>
  <si>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</si>
  <si>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</si>
  <si>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</si>
  <si>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</si>
  <si>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</si>
  <si>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</si>
  <si>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</si>
  <si>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</si>
  <si>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</si>
  <si>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</si>
  <si>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</si>
  <si>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</si>
  <si>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</si>
  <si>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</si>
  <si>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</si>
  <si>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</si>
  <si>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</si>
  <si>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</si>
  <si>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</si>
  <si>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</si>
  <si>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</si>
  <si>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</si>
  <si>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</si>
  <si>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</si>
  <si>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</si>
  <si>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</si>
  <si>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</si>
  <si>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</si>
  <si>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</si>
  <si>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</si>
  <si>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</si>
  <si>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</si>
  <si>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</si>
  <si>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</si>
  <si>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</si>
  <si>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</si>
  <si>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</si>
  <si>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</si>
  <si>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</si>
  <si>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</si>
  <si>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</si>
  <si>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</si>
  <si>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</si>
  <si>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</si>
  <si>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</si>
  <si>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</si>
  <si>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</si>
  <si>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</si>
  <si>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</si>
  <si>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</si>
  <si>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</si>
  <si>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</si>
  <si>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</si>
  <si>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</si>
  <si>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</si>
  <si>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</si>
  <si>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</si>
  <si>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</si>
  <si>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</si>
  <si>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</si>
  <si>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</si>
  <si>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</si>
  <si>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</si>
  <si>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</si>
  <si>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</si>
  <si>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</si>
  <si>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</si>
  <si>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</si>
  <si>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</si>
  <si>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</si>
  <si>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</si>
  <si>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</si>
  <si>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</si>
  <si>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</si>
  <si>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</si>
  <si>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</si>
  <si>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</si>
  <si>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</si>
  <si>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</si>
  <si>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</si>
  <si>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</si>
  <si>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</si>
  <si>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</si>
  <si>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</si>
  <si>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</si>
  <si>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</si>
  <si>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</si>
  <si>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</si>
  <si>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</si>
  <si>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</si>
  <si>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</si>
  <si>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</si>
  <si>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</si>
  <si>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</si>
  <si>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</si>
  <si>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</si>
  <si>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</si>
  <si>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</si>
  <si>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</si>
  <si>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</si>
  <si>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</si>
  <si>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</si>
  <si>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</si>
  <si>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</si>
  <si>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</si>
  <si>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</si>
  <si>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</si>
  <si>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</si>
  <si>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</si>
  <si>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</si>
  <si>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</si>
  <si>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</si>
  <si>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</si>
  <si>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</si>
  <si>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</si>
  <si>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</si>
  <si>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</si>
  <si>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</si>
  <si>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</si>
  <si>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</si>
  <si>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</si>
  <si>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</si>
  <si>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</si>
  <si>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</si>
  <si>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</si>
  <si>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</si>
  <si>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</si>
  <si>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</si>
  <si>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</si>
  <si>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</si>
  <si>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</si>
  <si>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</si>
  <si>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</si>
  <si>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</si>
  <si>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</si>
  <si>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</si>
  <si>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</si>
  <si>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</si>
  <si>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</si>
  <si>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</si>
  <si>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</si>
  <si>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</si>
  <si>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</si>
  <si>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</si>
  <si>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</si>
  <si>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</si>
  <si>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</si>
  <si>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</si>
  <si>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</si>
  <si>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</si>
  <si>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</si>
  <si>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</si>
  <si>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</si>
  <si>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</si>
  <si>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</si>
  <si>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</si>
  <si>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</si>
  <si>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</si>
  <si>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</si>
  <si>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</si>
  <si>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</si>
  <si>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</si>
  <si>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</si>
  <si>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</si>
  <si>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</si>
  <si>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</si>
  <si>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</si>
  <si>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</si>
  <si>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</si>
  <si>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</si>
  <si>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</si>
  <si>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</si>
  <si>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</si>
  <si>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</si>
  <si>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</si>
  <si>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</si>
  <si>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</si>
  <si>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</si>
  <si>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</si>
  <si>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</si>
  <si>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</si>
  <si>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</si>
  <si>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</si>
  <si>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</si>
  <si>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</si>
  <si>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</si>
  <si>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</si>
  <si>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</si>
  <si>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</si>
  <si>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</si>
  <si>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</si>
  <si>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</si>
  <si>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</si>
  <si>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</si>
  <si>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</si>
  <si>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</si>
  <si>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</si>
  <si>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</si>
  <si>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</si>
  <si>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</si>
  <si>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</si>
  <si>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</si>
  <si>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</si>
  <si>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</si>
  <si>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</si>
  <si>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</si>
  <si>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</si>
  <si>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</si>
  <si>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</si>
  <si>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</si>
  <si>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</si>
  <si>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</si>
  <si>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</si>
  <si>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</si>
  <si>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</si>
  <si>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</si>
  <si>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</si>
  <si>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</si>
  <si>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</si>
  <si>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</si>
  <si>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</si>
  <si>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</si>
  <si>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</si>
  <si>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</si>
  <si>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</si>
  <si>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</si>
  <si>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</si>
  <si>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</si>
  <si>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</si>
  <si>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</si>
  <si>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</si>
  <si>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</si>
  <si>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</si>
  <si>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</si>
  <si>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</si>
  <si>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</si>
  <si>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</si>
  <si>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</si>
  <si>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</si>
  <si>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</si>
  <si>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</si>
  <si>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</si>
  <si>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</si>
  <si>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</si>
  <si>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</si>
  <si>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</si>
  <si>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</si>
  <si>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</si>
  <si>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</si>
  <si>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</si>
  <si>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</si>
  <si>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</si>
  <si>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</si>
  <si>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</si>
  <si>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</si>
  <si>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</si>
  <si>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</si>
  <si>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</si>
  <si>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</si>
  <si>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</si>
  <si>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</si>
  <si>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</si>
  <si>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</si>
  <si>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</si>
  <si>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</si>
  <si>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</si>
  <si>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</si>
  <si>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</si>
  <si>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</si>
  <si>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</si>
  <si>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</si>
  <si>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</si>
  <si>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</si>
  <si>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</si>
  <si>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</si>
  <si>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</si>
  <si>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</si>
  <si>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</si>
  <si>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</si>
  <si>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</si>
  <si>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</si>
  <si>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</si>
  <si>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</si>
  <si>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</si>
  <si>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</si>
  <si>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</si>
  <si>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</si>
  <si>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</si>
  <si>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</si>
  <si>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</si>
  <si>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</si>
  <si>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</si>
  <si>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</si>
  <si>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</si>
  <si>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</si>
  <si>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</si>
  <si>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</si>
  <si>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</si>
  <si>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</si>
  <si>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</si>
  <si>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</si>
  <si>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</si>
  <si>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</si>
  <si>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</si>
  <si>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</si>
  <si>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</si>
  <si>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</si>
  <si>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</si>
  <si>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</si>
  <si>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</si>
  <si>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</si>
  <si>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</si>
  <si>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</si>
  <si>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</si>
  <si>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</si>
  <si>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</si>
  <si>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</si>
  <si>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</si>
  <si>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</si>
  <si>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</si>
  <si>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</si>
  <si>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</si>
  <si>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</si>
  <si>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</si>
  <si>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</si>
  <si>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Tc liquid samples (many)</t>
  </si>
  <si>
    <t>Ts solid samples (many)</t>
  </si>
  <si>
    <t>Uranium reference</t>
  </si>
  <si>
    <t>Tc standard</t>
  </si>
  <si>
    <t>solid</t>
  </si>
  <si>
    <t>oxide</t>
  </si>
  <si>
    <t>liquid</t>
  </si>
  <si>
    <t>Uranium samples</t>
  </si>
  <si>
    <t>Radiation Protection 75R-0123</t>
  </si>
  <si>
    <t>Attn: Wayne Lukens, RWA 1113, Zone 1</t>
  </si>
  <si>
    <t>7/23/2014</t>
  </si>
  <si>
    <t>7/25/2014</t>
  </si>
  <si>
    <t>6/23/2014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</si>
</sst>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3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3"/>
      <protection locked="0"/>
    </xf>
  </cellXfs>
  <cellStyles count="1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813.413640625004" createdVersion="3" refreshedVersion="4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Tc-99"/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2E-3" maxValue="0.5"/>
    </cacheField>
    <cacheField name="Activity (Bq)" numFmtId="11">
      <sharedItems containsMixedTypes="1" containsNumber="1" minValue="248.64" maxValue="62900000.00000000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6.72E-9" maxValue="1.7000000000000001E-3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Tc standard"/>
    <x v="0"/>
    <n v="2E-3"/>
    <n v="1258000.0000000002"/>
    <s v="solid"/>
    <s v="oxide"/>
    <n v="30"/>
    <s v="1k"/>
    <m/>
    <n v="3.4000000000000007E-5"/>
    <m/>
  </r>
  <r>
    <s v="Tc liquid samples (many)"/>
    <x v="0"/>
    <n v="0.1"/>
    <n v="62900000.000000007"/>
    <s v="liquid"/>
    <s v="Compound"/>
    <n v="30"/>
    <s v="1j"/>
    <m/>
    <n v="1.7000000000000001E-3"/>
    <m/>
  </r>
  <r>
    <s v="Ts solid samples (many)"/>
    <x v="0"/>
    <n v="0.1"/>
    <n v="62900000.000000007"/>
    <s v="solid"/>
    <s v="oxide"/>
    <n v="30"/>
    <s v="1a"/>
    <m/>
    <n v="1.7000000000000001E-3"/>
    <m/>
  </r>
  <r>
    <s v="Uranium reference"/>
    <x v="1"/>
    <n v="0.02"/>
    <n v="248.64"/>
    <s v="solid"/>
    <s v="oxide"/>
    <n v="30"/>
    <s v="3a"/>
    <m/>
    <n v="6.72E-9"/>
    <m/>
  </r>
  <r>
    <s v="Uranium samples"/>
    <x v="1"/>
    <n v="0.5"/>
    <n v="6216"/>
    <s v="solid"/>
    <s v="oxide"/>
    <n v="30"/>
    <s v="1a"/>
    <m/>
    <n v="1.68E-7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5"/>
        <item m="1" x="10"/>
        <item m="1" x="15"/>
        <item m="1" x="16"/>
        <item m="1" x="3"/>
        <item m="1" x="14"/>
        <item m="1" x="8"/>
        <item m="1" x="18"/>
        <item m="1" x="21"/>
        <item m="1" x="9"/>
        <item m="1" x="11"/>
        <item m="1" x="12"/>
        <item m="1" x="7"/>
        <item x="0"/>
        <item m="1" x="13"/>
        <item m="1" x="4"/>
        <item x="1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4">
    <i>
      <x v="17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selection activeCell="G29" sqref="G29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901</v>
      </c>
      <c r="C5" s="9" t="s">
        <v>881</v>
      </c>
      <c r="K5" s="11"/>
    </row>
    <row r="6" spans="1:11">
      <c r="A6" s="18" t="s">
        <v>11</v>
      </c>
      <c r="B6" s="11" t="s">
        <v>902</v>
      </c>
      <c r="K6" s="11"/>
    </row>
    <row r="7" spans="1:11">
      <c r="A7" s="18" t="s">
        <v>878</v>
      </c>
      <c r="B7" s="11" t="s">
        <v>886</v>
      </c>
      <c r="K7" s="11"/>
    </row>
    <row r="8" spans="1:11">
      <c r="A8" s="18" t="s">
        <v>13</v>
      </c>
      <c r="B8" s="11" t="s">
        <v>887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888</v>
      </c>
      <c r="K11" s="11"/>
    </row>
    <row r="12" spans="1:11">
      <c r="A12" s="18" t="s">
        <v>26</v>
      </c>
      <c r="B12" s="23" t="s">
        <v>889</v>
      </c>
      <c r="K12" s="23"/>
    </row>
    <row r="13" spans="1:11">
      <c r="A13" s="18" t="s">
        <v>839</v>
      </c>
      <c r="B13" s="45" t="s">
        <v>890</v>
      </c>
      <c r="K13" s="12"/>
    </row>
    <row r="14" spans="1:11">
      <c r="A14" s="18" t="s">
        <v>16</v>
      </c>
      <c r="B14" s="30" t="s">
        <v>905</v>
      </c>
      <c r="K14" s="30"/>
    </row>
    <row r="15" spans="1:11">
      <c r="A15" s="18" t="s">
        <v>41</v>
      </c>
      <c r="B15" s="45" t="s">
        <v>892</v>
      </c>
      <c r="C15" s="9" t="s">
        <v>854</v>
      </c>
      <c r="K15" s="12"/>
    </row>
    <row r="16" spans="1:11">
      <c r="A16" s="18" t="s">
        <v>40</v>
      </c>
      <c r="B16" s="46" t="s">
        <v>903</v>
      </c>
      <c r="C16" s="9" t="s">
        <v>854</v>
      </c>
      <c r="K16" s="14"/>
    </row>
    <row r="17" spans="1:34">
      <c r="A17" s="18" t="s">
        <v>811</v>
      </c>
      <c r="B17" s="45" t="s">
        <v>904</v>
      </c>
      <c r="C17" s="9" t="s">
        <v>853</v>
      </c>
      <c r="K17" s="13"/>
    </row>
    <row r="18" spans="1:34">
      <c r="A18" s="18" t="s">
        <v>42</v>
      </c>
      <c r="B18" s="11" t="s">
        <v>891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896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897</v>
      </c>
      <c r="F24" s="10" t="s">
        <v>898</v>
      </c>
      <c r="G24" s="10">
        <v>7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893</v>
      </c>
      <c r="B25" s="9" t="s">
        <v>698</v>
      </c>
      <c r="C25" s="19">
        <v>0.1</v>
      </c>
      <c r="D25" s="32">
        <f>IF('Notice Data (Enter Data Here)'!$C25="","",'Notice Data (Enter Data Here)'!$C25*VLOOKUP('Notice Data (Enter Data Here)'!$B25,Doedata,4)*37000000000)</f>
        <v>62900000.000000007</v>
      </c>
      <c r="E25" s="10" t="s">
        <v>899</v>
      </c>
      <c r="F25" s="10" t="s">
        <v>823</v>
      </c>
      <c r="G25" s="10">
        <v>7</v>
      </c>
      <c r="H25" s="10" t="s">
        <v>858</v>
      </c>
      <c r="I25" s="10"/>
      <c r="J25" s="27">
        <f>IF('Notice Data (Enter Data Here)'!$D25="","",'Notice Data (Enter Data Here)'!$D25/37000000000)</f>
        <v>1.7000000000000001E-3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894</v>
      </c>
      <c r="B26" s="9" t="s">
        <v>698</v>
      </c>
      <c r="C26" s="19">
        <v>0.1</v>
      </c>
      <c r="D26" s="32">
        <f>IF('Notice Data (Enter Data Here)'!$C26="","",'Notice Data (Enter Data Here)'!$C26*VLOOKUP('Notice Data (Enter Data Here)'!$B26,Doedata,4)*37000000000)</f>
        <v>62900000.000000007</v>
      </c>
      <c r="E26" s="10" t="s">
        <v>897</v>
      </c>
      <c r="F26" s="10" t="s">
        <v>898</v>
      </c>
      <c r="G26" s="10">
        <v>7</v>
      </c>
      <c r="H26" s="10" t="s">
        <v>826</v>
      </c>
      <c r="I26" s="10"/>
      <c r="J26" s="27">
        <f>IF('Notice Data (Enter Data Here)'!$D26="","",'Notice Data (Enter Data Here)'!$D26/37000000000)</f>
        <v>1.7000000000000001E-3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895</v>
      </c>
      <c r="B27" s="9" t="s">
        <v>35</v>
      </c>
      <c r="C27" s="19">
        <v>0.02</v>
      </c>
      <c r="D27" s="32">
        <f>IF('Notice Data (Enter Data Here)'!$C27="","",'Notice Data (Enter Data Here)'!$C27*VLOOKUP('Notice Data (Enter Data Here)'!$B27,Doedata,4)*37000000000)</f>
        <v>248.64</v>
      </c>
      <c r="E27" s="10" t="s">
        <v>897</v>
      </c>
      <c r="F27" s="10" t="s">
        <v>898</v>
      </c>
      <c r="G27" s="10">
        <v>7</v>
      </c>
      <c r="H27" s="10" t="s">
        <v>829</v>
      </c>
      <c r="I27" s="10"/>
      <c r="J27" s="27">
        <f>IF('Notice Data (Enter Data Here)'!$D27="","",'Notice Data (Enter Data Here)'!$D27/37000000000)</f>
        <v>6.72E-9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900</v>
      </c>
      <c r="B28" s="9" t="s">
        <v>35</v>
      </c>
      <c r="C28" s="19">
        <v>0.5</v>
      </c>
      <c r="D28" s="32">
        <f>IF('Notice Data (Enter Data Here)'!$C28="","",'Notice Data (Enter Data Here)'!$C28*VLOOKUP('Notice Data (Enter Data Here)'!$B28,Doedata,4)*37000000000)</f>
        <v>6216</v>
      </c>
      <c r="E28" s="10" t="s">
        <v>897</v>
      </c>
      <c r="F28" s="10" t="s">
        <v>898</v>
      </c>
      <c r="G28" s="10">
        <v>7</v>
      </c>
      <c r="H28" s="10" t="s">
        <v>826</v>
      </c>
      <c r="I28" s="10"/>
      <c r="J28" s="27">
        <f>IF('Notice Data (Enter Data Here)'!$D28="","",'Notice Data (Enter Data Here)'!$D28/37000000000)</f>
        <v>1.68E-7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IF('Notice Data (Enter Data Here)'!$C29="","",'Notice Data (Enter Data Here)'!$C29*VLOOKUP('Notice Data (Enter Data Here)'!$B29,Doedata,4)*37000000000)</f>
        <v/>
      </c>
      <c r="I29" s="10"/>
      <c r="J29" s="27" t="str">
        <f>IF('Notice Data (Enter Data Here)'!$D29="","",'Notice Data (Enter Data Here)'!$D29/37000000000)</f>
        <v/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IF('Notice Data (Enter Data Here)'!$C30="","",'Notice Data (Enter Data Here)'!$C30*VLOOKUP('Notice Data (Enter Data Here)'!$B30,Doedata,4)*37000000000)</f>
        <v/>
      </c>
      <c r="I30" s="10"/>
      <c r="J30" s="27" t="str">
        <f>IF('Notice Data (Enter Data Here)'!$D30="","",'Notice Data (Enter Data Here)'!$D30/37000000000)</f>
        <v/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workbookViewId="0">
      <selection activeCell="C10" sqref="C10"/>
    </sheetView>
  </sheetViews>
  <sheetFormatPr baseColWidth="10" defaultColWidth="8.66406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698</v>
      </c>
      <c r="B5" s="20">
        <v>0.20200000000000001</v>
      </c>
      <c r="C5" s="20">
        <v>127058000.00000001</v>
      </c>
      <c r="D5" s="20">
        <v>3.4340000000000004E-3</v>
      </c>
    </row>
    <row r="6" spans="1:4">
      <c r="A6" s="26" t="s">
        <v>35</v>
      </c>
      <c r="B6" s="20">
        <v>0.52</v>
      </c>
      <c r="C6" s="20">
        <v>6464.64</v>
      </c>
      <c r="D6" s="20">
        <v>1.7471999999999999E-7</v>
      </c>
    </row>
    <row r="7" spans="1:4">
      <c r="A7" s="26" t="s">
        <v>842</v>
      </c>
      <c r="B7" s="20"/>
      <c r="C7" s="20">
        <v>0</v>
      </c>
      <c r="D7" s="20">
        <v>0</v>
      </c>
    </row>
    <row r="8" spans="1:4">
      <c r="A8" s="26" t="s">
        <v>843</v>
      </c>
      <c r="B8" s="20">
        <v>0.72199999999999998</v>
      </c>
      <c r="C8" s="20">
        <v>127064464.64000002</v>
      </c>
      <c r="D8" s="20">
        <v>3.4341747200000005E-3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2014-07-14T16:36:18Z</dcterms:modified>
</cp:coreProperties>
</file>