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codeName="ThisWorkbook" hidePivotFieldList="1" autoCompressPictures="0"/>
  <bookViews>
    <workbookView xWindow="12480" yWindow="780" windowWidth="24880" windowHeight="1642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4" i="1" l="1"/>
  <c r="D25" i="1"/>
  <c r="D26" i="1"/>
  <c r="D27" i="1"/>
  <c r="D28" i="1"/>
  <c r="D29" i="1"/>
  <c r="E20" i="1"/>
  <c r="D75" i="4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J25" i="1"/>
  <c r="J26" i="1"/>
  <c r="J27" i="1"/>
  <c r="J28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<sst xmlns="http://schemas.openxmlformats.org/spreadsheetml/2006/main" count="3266" uniqueCount="896">
  <si>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</si>
  <si>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</si>
  <si>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</si>
  <si>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</si>
  <si>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</si>
  <si>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</si>
  <si>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</si>
  <si>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</si>
  <si>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</si>
  <si>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</si>
  <si>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</si>
  <si>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</si>
  <si>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</si>
  <si>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</si>
  <si>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</si>
  <si>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</si>
  <si>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</si>
  <si>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</si>
  <si>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</si>
  <si>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</si>
  <si>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</si>
  <si>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</si>
  <si>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</si>
  <si>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</si>
  <si>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</si>
  <si>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</si>
  <si>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</si>
  <si>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</si>
  <si>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</si>
  <si>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</si>
  <si>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</si>
  <si>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</si>
  <si>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</si>
  <si>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</si>
  <si>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</si>
  <si>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</si>
  <si>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</si>
  <si>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</si>
  <si>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</si>
  <si>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</si>
  <si>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</si>
  <si>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</si>
  <si>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</si>
  <si>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</si>
  <si>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</si>
  <si>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</si>
  <si>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</si>
  <si>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</si>
  <si>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</si>
  <si>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</si>
  <si>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</si>
  <si>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</si>
  <si>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</si>
  <si>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</si>
  <si>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</si>
  <si>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</si>
  <si>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</si>
  <si>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</si>
  <si>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</si>
  <si>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</si>
  <si>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</si>
  <si>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</si>
  <si>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</si>
  <si>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</si>
  <si>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</si>
  <si>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</si>
  <si>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</si>
  <si>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</si>
  <si>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</si>
  <si>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</si>
  <si>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</si>
  <si>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</si>
  <si>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</si>
  <si>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</si>
  <si>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</si>
  <si>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</si>
  <si>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</si>
  <si>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</si>
  <si>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</si>
  <si>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</si>
  <si>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</si>
  <si>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</si>
  <si>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</si>
  <si>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</si>
  <si>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</si>
  <si>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</si>
  <si>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</si>
  <si>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</si>
  <si>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</si>
  <si>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</si>
  <si>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</si>
  <si>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</si>
  <si>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</si>
  <si>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</si>
  <si>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</si>
  <si>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</si>
  <si>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</si>
  <si>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</si>
  <si>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</si>
  <si>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</si>
  <si>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</si>
  <si>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</si>
  <si>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</si>
  <si>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</si>
  <si>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</si>
  <si>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</si>
  <si>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</si>
  <si>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</si>
  <si>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</si>
  <si>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</si>
  <si>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</si>
  <si>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</si>
  <si>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</si>
  <si>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</si>
  <si>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</si>
  <si>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</si>
  <si>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</si>
  <si>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</si>
  <si>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</si>
  <si>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</si>
  <si>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</si>
  <si>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</si>
  <si>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</si>
  <si>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</si>
  <si>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</si>
  <si>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</si>
  <si>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</si>
  <si>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</si>
  <si>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</si>
  <si>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</si>
  <si>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</si>
  <si>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</si>
  <si>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</si>
  <si>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</si>
  <si>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</si>
  <si>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</si>
  <si>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</si>
  <si>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</si>
  <si>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</si>
  <si>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</si>
  <si>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</si>
  <si>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</si>
  <si>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</si>
  <si>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</si>
  <si>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</si>
  <si>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</si>
  <si>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</si>
  <si>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</si>
  <si>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</si>
  <si>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</si>
  <si>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</si>
  <si>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</si>
  <si>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</si>
  <si>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</si>
  <si>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</si>
  <si>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</si>
  <si>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</si>
  <si>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</si>
  <si>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</si>
  <si>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</si>
  <si>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</si>
  <si>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</si>
  <si>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</si>
  <si>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</si>
  <si>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</si>
  <si>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</si>
  <si>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</si>
  <si>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</si>
  <si>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</si>
  <si>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</si>
  <si>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</si>
  <si>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</si>
  <si>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</si>
  <si>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</si>
  <si>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</si>
  <si>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</si>
  <si>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</si>
  <si>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</si>
  <si>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</si>
  <si>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</si>
  <si>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</si>
  <si>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</si>
  <si>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</si>
  <si>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</si>
  <si>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</si>
  <si>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</si>
  <si>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</si>
  <si>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</si>
  <si>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</si>
  <si>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</si>
  <si>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</si>
  <si>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</si>
  <si>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</si>
  <si>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</si>
  <si>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</si>
  <si>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</si>
  <si>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</si>
  <si>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</si>
  <si>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</si>
  <si>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</si>
  <si>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</si>
  <si>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</si>
  <si>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</si>
  <si>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</si>
  <si>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</si>
  <si>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</si>
  <si>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</si>
  <si>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</si>
  <si>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</si>
  <si>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</si>
  <si>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</si>
  <si>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</si>
  <si>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</si>
  <si>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</si>
  <si>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</si>
  <si>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</si>
  <si>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</si>
  <si>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</si>
  <si>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</si>
  <si>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</si>
  <si>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</si>
  <si>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</si>
  <si>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</si>
  <si>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</si>
  <si>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</si>
  <si>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</si>
  <si>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</si>
  <si>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</si>
  <si>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</si>
  <si>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</si>
  <si>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</si>
  <si>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</si>
  <si>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</si>
  <si>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</si>
  <si>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</si>
  <si>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</si>
  <si>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</si>
  <si>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</si>
  <si>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</si>
  <si>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</si>
  <si>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</si>
  <si>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</si>
  <si>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</si>
  <si>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</si>
  <si>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</si>
  <si>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</si>
  <si>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</si>
  <si>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</si>
  <si>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</si>
  <si>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</si>
  <si>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</si>
  <si>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</si>
  <si>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</si>
  <si>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</si>
  <si>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</si>
  <si>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</si>
  <si>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</si>
  <si>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</si>
  <si>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</si>
  <si>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</si>
  <si>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</si>
  <si>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</si>
  <si>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</si>
  <si>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</si>
  <si>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</si>
  <si>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</si>
  <si>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</si>
  <si>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</si>
  <si>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</si>
  <si>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</si>
  <si>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</si>
  <si>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</si>
  <si>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</si>
  <si>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</si>
  <si>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</si>
  <si>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</si>
  <si>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</si>
  <si>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</si>
  <si>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</si>
  <si>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</si>
  <si>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</si>
  <si>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</si>
  <si>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</si>
  <si>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</si>
  <si>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</si>
  <si>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</si>
  <si>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</si>
  <si>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</si>
  <si>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</si>
  <si>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</si>
  <si>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</si>
  <si>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</si>
  <si>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</si>
  <si>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</si>
  <si>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</si>
  <si>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</si>
  <si>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</si>
  <si>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</si>
  <si>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</si>
  <si>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</si>
  <si>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</si>
  <si>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</si>
  <si>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</si>
  <si>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</si>
  <si>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</si>
  <si>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</si>
  <si>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</si>
  <si>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</si>
  <si>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</si>
  <si>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</si>
  <si>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</si>
  <si>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</si>
  <si>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</si>
  <si>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</si>
  <si>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</si>
  <si>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</si>
  <si>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</si>
  <si>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</si>
  <si>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</si>
  <si>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</si>
  <si>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</si>
  <si>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</si>
  <si>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</si>
  <si>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</si>
  <si>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</si>
  <si>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</si>
  <si>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</si>
  <si>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</si>
  <si>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</si>
  <si>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</si>
  <si>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</si>
  <si>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</si>
  <si>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</si>
  <si>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</si>
  <si>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</si>
  <si>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</si>
  <si>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</si>
  <si>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</si>
  <si>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</si>
  <si>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</si>
  <si>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</si>
  <si>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</si>
  <si>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</si>
  <si>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</si>
  <si>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</si>
  <si>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</si>
  <si>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</si>
  <si>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</si>
  <si>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</si>
  <si>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</si>
  <si>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</si>
  <si>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</si>
  <si>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</si>
  <si>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</si>
  <si>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</si>
  <si>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</si>
  <si>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</si>
  <si>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</si>
  <si>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</si>
  <si>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</si>
  <si>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</si>
  <si>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</si>
  <si>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</si>
  <si>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</si>
  <si>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</si>
  <si>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</si>
  <si>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</si>
  <si>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</si>
  <si>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</si>
  <si>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</si>
  <si>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</si>
  <si>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</si>
  <si>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</si>
  <si>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</si>
  <si>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</si>
  <si>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</si>
  <si>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</si>
  <si>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</si>
  <si>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</si>
  <si>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</si>
  <si>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</si>
  <si>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</si>
  <si>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</si>
  <si>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</si>
  <si>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</si>
  <si>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</si>
  <si>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</si>
  <si>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</si>
  <si>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</si>
  <si>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</si>
  <si>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</si>
  <si>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</si>
  <si>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</si>
  <si>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</si>
  <si>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</si>
  <si>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</si>
  <si>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</si>
  <si>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</si>
  <si>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</si>
  <si>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</si>
  <si>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</si>
  <si>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</si>
  <si>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</si>
  <si>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</si>
  <si>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</si>
  <si>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</si>
  <si>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</si>
  <si>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</si>
  <si>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</si>
  <si>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</si>
  <si>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</si>
  <si>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</si>
  <si>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</si>
  <si>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</si>
  <si>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</si>
  <si>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</si>
  <si>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</si>
  <si>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</si>
  <si>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</si>
  <si>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</si>
  <si>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</si>
  <si>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</si>
  <si>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</si>
  <si>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</si>
  <si>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</si>
  <si>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</si>
  <si>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</si>
  <si>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</si>
  <si>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</si>
  <si>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</si>
  <si>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</si>
  <si>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</si>
  <si>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</si>
  <si>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</si>
  <si>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</si>
  <si>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</si>
  <si>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</si>
  <si>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</si>
  <si>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</si>
  <si>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</si>
  <si>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</si>
  <si>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</si>
  <si>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</si>
  <si>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</si>
  <si>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</si>
  <si>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</si>
  <si>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</si>
  <si>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</si>
  <si>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</si>
  <si>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</si>
  <si>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</si>
  <si>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</si>
  <si>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</si>
  <si>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</si>
  <si>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</si>
  <si>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</si>
  <si>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</si>
  <si>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</si>
  <si>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</si>
  <si>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</si>
  <si>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</si>
  <si>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</si>
  <si>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</si>
  <si>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</si>
  <si>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</si>
  <si>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</si>
  <si>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</si>
  <si>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</si>
  <si>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</si>
  <si>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</si>
  <si>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</si>
  <si>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</si>
  <si>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</si>
  <si>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</si>
  <si>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</si>
  <si>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</si>
  <si>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</si>
  <si>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</si>
  <si>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</si>
  <si>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</si>
  <si>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</si>
  <si>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</si>
  <si>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</si>
  <si>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</si>
  <si>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</si>
  <si>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</si>
  <si>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</si>
  <si>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</si>
  <si>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</si>
  <si>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</si>
  <si>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</si>
  <si>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</si>
  <si>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</si>
  <si>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</si>
  <si>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</si>
  <si>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</si>
  <si>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</si>
  <si>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</si>
  <si>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</si>
  <si>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</si>
  <si>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</si>
  <si>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</si>
  <si>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</si>
  <si>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</si>
  <si>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</si>
  <si>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</si>
  <si>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</si>
  <si>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</si>
  <si>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</si>
  <si>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</si>
  <si>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</si>
  <si>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</si>
  <si>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</si>
  <si>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</si>
  <si>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</si>
  <si>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</si>
  <si>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</si>
  <si>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</si>
  <si>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</si>
  <si>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</si>
  <si>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</si>
  <si>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</si>
  <si>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</si>
  <si>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</si>
  <si>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</si>
  <si>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</si>
  <si>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</si>
  <si>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</si>
  <si>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</si>
  <si>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</si>
  <si>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</si>
  <si>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</si>
  <si>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</si>
  <si>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</si>
  <si>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</si>
  <si>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</si>
  <si>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</si>
  <si>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</si>
  <si>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</si>
  <si>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</si>
  <si>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</si>
  <si>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</si>
  <si>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</si>
  <si>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</si>
  <si>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</si>
  <si>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</si>
  <si>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</si>
  <si>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</si>
  <si>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</si>
  <si>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</si>
  <si>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</si>
  <si>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</si>
  <si>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</si>
  <si>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</si>
  <si>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</si>
  <si>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</si>
  <si>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</si>
  <si>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</si>
  <si>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</si>
  <si>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</si>
  <si>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</si>
  <si>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</si>
  <si>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</si>
  <si>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</si>
  <si>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</si>
  <si>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</si>
  <si>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</si>
  <si>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</si>
  <si>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</si>
  <si>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</si>
  <si>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</si>
  <si>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</si>
  <si>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</si>
  <si>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</si>
  <si>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</si>
  <si>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</si>
  <si>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</si>
  <si>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</si>
  <si>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</si>
  <si>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</si>
  <si>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</si>
  <si>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</si>
  <si>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</si>
  <si>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</si>
  <si>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</si>
  <si>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</si>
  <si>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</si>
  <si>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</si>
  <si>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</si>
  <si>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</si>
  <si>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</si>
  <si>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</si>
  <si>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</si>
  <si>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</si>
  <si>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</si>
  <si>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</si>
  <si>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</si>
  <si>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</si>
  <si>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</si>
  <si>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</si>
  <si>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</si>
  <si>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</si>
  <si>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</si>
  <si>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</si>
  <si>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</si>
  <si>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</si>
  <si>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</si>
  <si>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</si>
  <si>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</si>
  <si>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</si>
  <si>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</si>
  <si>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</si>
  <si>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</si>
  <si>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</si>
  <si>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</si>
  <si>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</si>
  <si>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</si>
  <si>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</si>
  <si>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</si>
  <si>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</si>
  <si>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</si>
  <si>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</si>
  <si>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</si>
  <si>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</si>
  <si>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</si>
  <si>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</si>
  <si>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</si>
  <si>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</si>
  <si>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</si>
  <si>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</si>
  <si>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</si>
  <si>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</si>
  <si>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</si>
  <si>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</si>
  <si>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</si>
  <si>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</si>
  <si>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</si>
  <si>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</si>
  <si>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</si>
  <si>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</si>
  <si>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</si>
  <si>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</si>
  <si>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</si>
  <si>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</si>
  <si>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</si>
  <si>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</si>
  <si>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</si>
  <si>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</si>
  <si>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</si>
  <si>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</si>
  <si>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</si>
  <si>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</si>
  <si>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</si>
  <si>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</si>
  <si>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</si>
  <si>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</si>
  <si>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</si>
  <si>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</si>
  <si>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</si>
  <si>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</si>
  <si>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</si>
  <si>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</si>
  <si>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</si>
  <si>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</si>
  <si>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</si>
  <si>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</si>
  <si>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</si>
  <si>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</si>
  <si>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</si>
  <si>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</si>
  <si>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</si>
  <si>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</si>
  <si>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</si>
  <si>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</si>
  <si>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</si>
  <si>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</si>
  <si>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</si>
  <si>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</si>
  <si>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</si>
  <si>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</si>
  <si>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</si>
  <si>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</si>
  <si>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</si>
  <si>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</si>
  <si>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</si>
  <si>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</si>
  <si>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</si>
  <si>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</si>
  <si>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</si>
  <si>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</si>
  <si>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</si>
  <si>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</si>
  <si>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</si>
  <si>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</si>
  <si>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</si>
  <si>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</si>
  <si>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</si>
  <si>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</si>
  <si>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</si>
  <si>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</si>
  <si>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</si>
  <si>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</si>
  <si>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</si>
  <si>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</si>
  <si>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</si>
  <si>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</si>
  <si>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</si>
  <si>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</si>
  <si>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</si>
  <si>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</si>
  <si>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</si>
  <si>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</si>
  <si>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</si>
  <si>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</si>
  <si>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</si>
  <si>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</si>
  <si>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</si>
  <si>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</si>
  <si>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</si>
  <si>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</si>
  <si>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</si>
  <si>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</si>
  <si>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</si>
  <si>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</si>
  <si>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</si>
  <si>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</si>
  <si>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</si>
  <si>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</si>
  <si>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</si>
  <si>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</si>
  <si>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</si>
  <si>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</si>
  <si>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</si>
  <si>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</si>
  <si>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</si>
  <si>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</si>
  <si>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</si>
  <si>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</si>
  <si>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</si>
  <si>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</si>
  <si>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</si>
  <si>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</si>
  <si>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</si>
  <si>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</si>
  <si>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</si>
  <si>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</si>
  <si>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</si>
  <si>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</si>
  <si>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</si>
  <si>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</si>
  <si>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</si>
  <si>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</si>
  <si>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</si>
  <si>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</si>
  <si>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</si>
  <si>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</si>
  <si>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</si>
  <si>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</si>
  <si>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</si>
  <si>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</si>
  <si>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</si>
  <si>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</si>
  <si>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</si>
  <si>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</si>
  <si>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</si>
  <si>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</si>
  <si>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</si>
  <si>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</si>
  <si>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</si>
  <si>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</si>
  <si>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</si>
  <si>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</si>
  <si>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</si>
  <si>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</si>
  <si>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</si>
  <si>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</si>
  <si>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</si>
  <si>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</si>
  <si>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</si>
  <si>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</si>
  <si>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</si>
  <si>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</si>
  <si>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</si>
  <si>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</si>
  <si>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</si>
  <si>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</si>
  <si>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</si>
  <si>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</si>
  <si>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</si>
  <si>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</si>
  <si>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</si>
  <si>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</si>
  <si>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</si>
  <si>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</si>
  <si>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</si>
  <si>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</si>
  <si>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</si>
  <si>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</si>
  <si>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</si>
  <si>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</si>
  <si>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</si>
  <si>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</si>
  <si>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</si>
  <si>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</si>
  <si>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</si>
  <si>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</si>
  <si>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</si>
  <si>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</si>
  <si>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</si>
  <si>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</si>
  <si>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</si>
  <si>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</si>
  <si>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</si>
  <si>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</si>
  <si>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</si>
  <si>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</si>
  <si>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</si>
  <si>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</si>
  <si>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</si>
  <si>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</si>
  <si>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</si>
  <si>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</si>
  <si>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</si>
  <si>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</si>
  <si>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</si>
  <si>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</si>
  <si>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</si>
  <si>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</si>
  <si>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</si>
  <si>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</si>
  <si>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</si>
  <si>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</si>
  <si>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</si>
  <si>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</si>
  <si>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</si>
  <si>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</si>
  <si>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</si>
  <si>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</si>
  <si>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</si>
  <si>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</si>
  <si>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</si>
  <si>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</si>
  <si>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</si>
  <si>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</si>
  <si>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</si>
  <si>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</si>
  <si>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</si>
  <si>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</si>
  <si>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</si>
  <si>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</si>
  <si>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</si>
  <si>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</si>
  <si>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</si>
  <si>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</si>
  <si>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</si>
  <si>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</si>
  <si>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</si>
  <si>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</si>
  <si>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</si>
  <si>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</si>
  <si>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</si>
  <si>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</si>
  <si>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</si>
  <si>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</si>
  <si>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</si>
  <si>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</si>
  <si>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</si>
  <si>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</si>
  <si>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</si>
  <si>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</si>
  <si>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</si>
  <si>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</si>
  <si>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</si>
  <si>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</si>
  <si>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</si>
  <si>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</si>
  <si>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</si>
  <si>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</si>
  <si>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</si>
  <si>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</si>
  <si>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Stylo</t>
  </si>
  <si>
    <t>Malgorzata Stylo</t>
  </si>
  <si>
    <t>EPFL</t>
  </si>
  <si>
    <t>CH A1 375 (Office)</t>
  </si>
  <si>
    <t>Station 6</t>
  </si>
  <si>
    <t>Switzerland</t>
  </si>
  <si>
    <t>Lausanne</t>
  </si>
  <si>
    <t xml:space="preserve">CH-1015 </t>
  </si>
  <si>
    <t>malgorzata.stylo@epfl.ch</t>
  </si>
  <si>
    <t xml:space="preserve"> 4-1</t>
  </si>
  <si>
    <t>N/A</t>
  </si>
  <si>
    <t>oxide</t>
  </si>
  <si>
    <t>+41216936398</t>
  </si>
  <si>
    <t>6th March 2014</t>
  </si>
  <si>
    <t>8th March 2014</t>
  </si>
  <si>
    <t>21.02.2014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</si>
</sst>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B8CCE4"/>
        <bgColor rgb="FFB8CCE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95B3D7"/>
      </left>
      <right style="thin">
        <color rgb="FF95B3D7"/>
      </right>
      <top style="thin">
        <color rgb="FF95B3D7"/>
      </top>
      <bottom style="thin">
        <color rgb="FF95B3D7"/>
      </bottom>
      <diagonal/>
    </border>
  </borders>
  <cellStyleXfs count="9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4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6" fontId="0" fillId="0" borderId="0" xfId="0" applyNumberFormat="1" applyProtection="1">
      <protection locked="0"/>
    </xf>
    <xf numFmtId="0" fontId="0" fillId="4" borderId="0" xfId="0" applyFont="1" applyFill="1" applyAlignment="1" applyProtection="1">
      <alignment horizontal="left" indent="3"/>
      <protection locked="0"/>
    </xf>
    <xf numFmtId="0" fontId="0" fillId="0" borderId="0" xfId="0" quotePrefix="1" applyAlignment="1" applyProtection="1">
      <alignment horizontal="left" indent="3"/>
      <protection locked="0"/>
    </xf>
    <xf numFmtId="11" fontId="0" fillId="0" borderId="0" xfId="0" applyNumberFormat="1" applyAlignment="1" applyProtection="1">
      <alignment horizontal="center"/>
      <protection locked="0"/>
    </xf>
    <xf numFmtId="0" fontId="14" fillId="5" borderId="3" xfId="0" applyFont="1" applyFill="1" applyBorder="1" applyProtection="1">
      <protection locked="0"/>
    </xf>
  </cellXfs>
  <cellStyles count="9">
    <cellStyle name="Accent1" xfId="1" builtinId="29"/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125" zoomScaleNormal="125" zoomScalePageLayoutView="125" workbookViewId="0">
      <pane ySplit="23" topLeftCell="A24" activePane="bottomLeft" state="frozenSplit"/>
      <selection activeCell="C5" sqref="C5"/>
      <selection pane="bottomLeft" activeCell="D4" sqref="D4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4">
      <c r="A1" s="9" t="s">
        <v>17</v>
      </c>
      <c r="B1" s="9" t="s">
        <v>18</v>
      </c>
    </row>
    <row r="2" spans="1:4">
      <c r="A2" s="17" t="s">
        <v>8</v>
      </c>
      <c r="B2" s="11" t="s">
        <v>880</v>
      </c>
    </row>
    <row r="3" spans="1:4">
      <c r="A3" s="17" t="s">
        <v>9</v>
      </c>
      <c r="B3" s="11" t="s">
        <v>881</v>
      </c>
    </row>
    <row r="4" spans="1:4">
      <c r="A4" s="17" t="s">
        <v>12</v>
      </c>
      <c r="B4" s="11" t="s">
        <v>882</v>
      </c>
    </row>
    <row r="5" spans="1:4">
      <c r="A5" s="17" t="s">
        <v>10</v>
      </c>
      <c r="B5" s="11" t="s">
        <v>883</v>
      </c>
      <c r="C5" s="9" t="s">
        <v>875</v>
      </c>
    </row>
    <row r="6" spans="1:4">
      <c r="A6" s="17" t="s">
        <v>11</v>
      </c>
      <c r="B6" s="11" t="s">
        <v>884</v>
      </c>
    </row>
    <row r="7" spans="1:4">
      <c r="A7" s="17" t="s">
        <v>879</v>
      </c>
      <c r="B7" s="11" t="s">
        <v>888</v>
      </c>
    </row>
    <row r="8" spans="1:4">
      <c r="A8" s="17" t="s">
        <v>13</v>
      </c>
      <c r="B8" s="11" t="s">
        <v>886</v>
      </c>
    </row>
    <row r="9" spans="1:4">
      <c r="A9" s="17" t="s">
        <v>14</v>
      </c>
      <c r="B9" s="11"/>
    </row>
    <row r="10" spans="1:4">
      <c r="A10" s="17" t="s">
        <v>15</v>
      </c>
      <c r="B10" s="11" t="s">
        <v>887</v>
      </c>
      <c r="D10" s="40"/>
    </row>
    <row r="11" spans="1:4">
      <c r="A11" s="17" t="s">
        <v>809</v>
      </c>
      <c r="B11" s="11" t="s">
        <v>885</v>
      </c>
    </row>
    <row r="12" spans="1:4">
      <c r="A12" s="17" t="s">
        <v>26</v>
      </c>
      <c r="B12" s="41" t="s">
        <v>892</v>
      </c>
    </row>
    <row r="13" spans="1:4">
      <c r="A13" s="17" t="s">
        <v>839</v>
      </c>
      <c r="B13" s="9">
        <v>3962</v>
      </c>
    </row>
    <row r="14" spans="1:4">
      <c r="A14" s="17" t="s">
        <v>16</v>
      </c>
      <c r="B14" s="28" t="s">
        <v>895</v>
      </c>
    </row>
    <row r="15" spans="1:4">
      <c r="A15" s="17" t="s">
        <v>41</v>
      </c>
      <c r="B15" s="12" t="s">
        <v>889</v>
      </c>
      <c r="C15" s="9" t="s">
        <v>854</v>
      </c>
      <c r="D15" s="39"/>
    </row>
    <row r="16" spans="1:4">
      <c r="A16" s="17" t="s">
        <v>40</v>
      </c>
      <c r="B16" s="13" t="s">
        <v>893</v>
      </c>
      <c r="C16" s="9" t="s">
        <v>854</v>
      </c>
    </row>
    <row r="17" spans="1:34">
      <c r="A17" s="17" t="s">
        <v>811</v>
      </c>
      <c r="B17" s="13" t="s">
        <v>894</v>
      </c>
      <c r="C17" s="9" t="s">
        <v>853</v>
      </c>
    </row>
    <row r="18" spans="1:34">
      <c r="A18" s="17" t="s">
        <v>42</v>
      </c>
      <c r="B18" s="11" t="s">
        <v>890</v>
      </c>
      <c r="C18" s="9" t="s">
        <v>43</v>
      </c>
    </row>
    <row r="19" spans="1:34">
      <c r="A19" s="17" t="s">
        <v>807</v>
      </c>
      <c r="B19" s="11">
        <v>1</v>
      </c>
      <c r="C19" s="9" t="s">
        <v>43</v>
      </c>
      <c r="E19" s="42"/>
    </row>
    <row r="20" spans="1:34">
      <c r="A20" s="17" t="s">
        <v>808</v>
      </c>
      <c r="B20" s="38">
        <v>2</v>
      </c>
      <c r="E20" s="42">
        <f>SUM(D24:D29)</f>
        <v>596.73599999999999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35</v>
      </c>
      <c r="C24" s="18">
        <v>8.0000000000000002E-3</v>
      </c>
      <c r="D24" s="30">
        <f>IF(Table5[[#This Row],[Mass (g)]]="","",Table5[[#This Row],[Mass (g)]]*VLOOKUP(Table5[[#This Row],[Nuclide]],Doedata,4)*37000000000)</f>
        <v>99.455999999999989</v>
      </c>
      <c r="E24" s="10" t="s">
        <v>820</v>
      </c>
      <c r="F24" s="10" t="s">
        <v>891</v>
      </c>
      <c r="G24" s="10">
        <v>7</v>
      </c>
      <c r="H24" s="10" t="s">
        <v>836</v>
      </c>
      <c r="I24" s="10"/>
      <c r="J24" s="25">
        <f>IF(Table5[[#This Row],[Activity (Bq)]]="","",Table5[[#This Row],[Activity (Bq)]]/37000000000)</f>
        <v>2.6879999999999998E-9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>
        <v>2</v>
      </c>
      <c r="B25" s="9" t="s">
        <v>35</v>
      </c>
      <c r="C25" s="18">
        <v>8.0000000000000002E-3</v>
      </c>
      <c r="D25" s="30">
        <f>IF(Table5[[#This Row],[Mass (g)]]="","",Table5[[#This Row],[Mass (g)]]*VLOOKUP(Table5[[#This Row],[Nuclide]],Doedata,4)*37000000000)</f>
        <v>99.455999999999989</v>
      </c>
      <c r="E25" s="10" t="s">
        <v>820</v>
      </c>
      <c r="F25" s="10" t="s">
        <v>891</v>
      </c>
      <c r="G25" s="10">
        <v>7</v>
      </c>
      <c r="H25" s="10" t="s">
        <v>836</v>
      </c>
      <c r="I25" s="10"/>
      <c r="J25" s="25">
        <f>IF(Table5[[#This Row],[Activity (Bq)]]="","",Table5[[#This Row],[Activity (Bq)]]/37000000000)</f>
        <v>2.6879999999999998E-9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>
        <v>3</v>
      </c>
      <c r="B26" s="9" t="s">
        <v>35</v>
      </c>
      <c r="C26" s="18">
        <v>8.0000000000000002E-3</v>
      </c>
      <c r="D26" s="30">
        <f>IF(Table5[[#This Row],[Mass (g)]]="","",Table5[[#This Row],[Mass (g)]]*VLOOKUP(Table5[[#This Row],[Nuclide]],Doedata,4)*37000000000)</f>
        <v>99.455999999999989</v>
      </c>
      <c r="E26" s="10" t="s">
        <v>820</v>
      </c>
      <c r="F26" s="10" t="s">
        <v>891</v>
      </c>
      <c r="G26" s="10">
        <v>7</v>
      </c>
      <c r="H26" s="10" t="s">
        <v>836</v>
      </c>
      <c r="I26" s="10"/>
      <c r="J26" s="25">
        <f>IF(Table5[[#This Row],[Activity (Bq)]]="","",Table5[[#This Row],[Activity (Bq)]]/37000000000)</f>
        <v>2.6879999999999998E-9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>
        <v>4</v>
      </c>
      <c r="B27" s="9" t="s">
        <v>35</v>
      </c>
      <c r="C27" s="18">
        <v>8.0000000000000002E-3</v>
      </c>
      <c r="D27" s="30">
        <f>IF(Table5[[#This Row],[Mass (g)]]="","",Table5[[#This Row],[Mass (g)]]*VLOOKUP(Table5[[#This Row],[Nuclide]],Doedata,4)*37000000000)</f>
        <v>99.455999999999989</v>
      </c>
      <c r="E27" s="10" t="s">
        <v>820</v>
      </c>
      <c r="F27" s="10" t="s">
        <v>891</v>
      </c>
      <c r="G27" s="10">
        <v>7</v>
      </c>
      <c r="H27" s="10" t="s">
        <v>836</v>
      </c>
      <c r="I27" s="10"/>
      <c r="J27" s="25">
        <f>IF(Table5[[#This Row],[Activity (Bq)]]="","",Table5[[#This Row],[Activity (Bq)]]/37000000000)</f>
        <v>2.6879999999999998E-9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>
        <v>5</v>
      </c>
      <c r="B28" s="9" t="s">
        <v>35</v>
      </c>
      <c r="C28" s="18">
        <v>8.0000000000000002E-3</v>
      </c>
      <c r="D28" s="30">
        <f>IF(Table5[[#This Row],[Mass (g)]]="","",Table5[[#This Row],[Mass (g)]]*VLOOKUP(Table5[[#This Row],[Nuclide]],Doedata,4)*37000000000)</f>
        <v>99.455999999999989</v>
      </c>
      <c r="E28" s="10" t="s">
        <v>820</v>
      </c>
      <c r="F28" s="10" t="s">
        <v>891</v>
      </c>
      <c r="G28" s="10">
        <v>7</v>
      </c>
      <c r="H28" s="10" t="s">
        <v>836</v>
      </c>
      <c r="I28" s="10"/>
      <c r="J28" s="25">
        <f>IF(Table5[[#This Row],[Activity (Bq)]]="","",Table5[[#This Row],[Activity (Bq)]]/37000000000)</f>
        <v>2.6879999999999998E-9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>
        <v>6</v>
      </c>
      <c r="B29" s="43" t="s">
        <v>35</v>
      </c>
      <c r="C29" s="18">
        <v>8.0000000000000002E-3</v>
      </c>
      <c r="D29" s="30">
        <f>IF(Table5[[#This Row],[Mass (g)]]="","",Table5[[#This Row],[Mass (g)]]*VLOOKUP(Table5[[#This Row],[Nuclide]],Doedata,4)*37000000000)</f>
        <v>99.455999999999989</v>
      </c>
      <c r="E29" s="10" t="s">
        <v>820</v>
      </c>
      <c r="F29" s="10" t="s">
        <v>891</v>
      </c>
      <c r="G29" s="10">
        <v>7</v>
      </c>
      <c r="H29" s="10" t="s">
        <v>836</v>
      </c>
      <c r="I29" s="10"/>
      <c r="J29" s="25">
        <f>IF(Table5[[#This Row],[Activity (Bq)]]="","",Table5[[#This Row],[Activity (Bq)]]/37000000000)</f>
        <v>2.6879999999999998E-9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0" t="str">
        <f>IF(Table5[[#This Row],[Mass (g)]]="","",Table5[[#This Row],[Mass (g)]]*VLOOKUP(Table5[[#This Row],[Nuclide]],Doedata,4)*37000000000)</f>
        <v/>
      </c>
      <c r="I30" s="10"/>
      <c r="J30" s="25" t="str">
        <f>IF(Table5[[#This Row],[Activity (Bq)]]="","",Table5[[#This Row],[Activity (Bq)]]/37000000000)</f>
        <v/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0" t="str">
        <f>IF(Table5[[#This Row],[Mass (g)]]="","",Table5[[#This Row],[Mass (g)]]*VLOOKUP(Table5[[#This Row],[Nuclide]],Doedata,4)*37000000000)</f>
        <v/>
      </c>
      <c r="I31" s="10"/>
      <c r="J31" s="25" t="str">
        <f>IF(Table5[[#This Row],[Activity (Bq)]]="","",Table5[[#This Row],[Activity (Bq)]]/37000000000)</f>
        <v/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0" t="str">
        <f>IF(Table5[[#This Row],[Mass (g)]]="","",Table5[[#This Row],[Mass (g)]]*VLOOKUP(Table5[[#This Row],[Nuclide]],Doedata,4)*37000000000)</f>
        <v/>
      </c>
      <c r="I32" s="10"/>
      <c r="J32" s="25" t="str">
        <f>IF(Table5[[#This Row],[Activity (Bq)]]="","",Table5[[#This Row],[Activity (Bq)]]/37000000000)</f>
        <v/>
      </c>
      <c r="AD32" s="29" t="s">
        <v>64</v>
      </c>
      <c r="AE32" s="17"/>
      <c r="AF32" s="17"/>
      <c r="AG32" s="17" t="s">
        <v>857</v>
      </c>
      <c r="AH32" s="17"/>
    </row>
    <row r="33" spans="3:34">
      <c r="C33" s="18"/>
      <c r="D33" s="30" t="str">
        <f>IF(Table5[[#This Row],[Mass (g)]]="","",Table5[[#This Row],[Mass (g)]]*VLOOKUP(Table5[[#This Row],[Nuclide]],Doedata,4)*37000000000)</f>
        <v/>
      </c>
      <c r="I33" s="10"/>
      <c r="J33" s="25" t="str">
        <f>IF(Table5[[#This Row],[Activity (Bq)]]="","",Table5[[#This Row],[Activity (Bq)]]/37000000000)</f>
        <v/>
      </c>
      <c r="AD33" s="29" t="s">
        <v>65</v>
      </c>
      <c r="AE33" s="17"/>
      <c r="AF33" s="17"/>
      <c r="AG33" s="17" t="s">
        <v>858</v>
      </c>
      <c r="AH33" s="17"/>
    </row>
    <row r="34" spans="3:34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5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3:34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5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3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5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3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5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3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5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3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5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3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5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3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5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3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5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3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5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3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5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3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5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3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3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3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phoneticPr fontId="13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8 B30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2.5" bestFit="1" customWidth="1"/>
    <col min="2" max="2" width="13.33203125" customWidth="1"/>
    <col min="3" max="3" width="16.33203125" customWidth="1"/>
    <col min="4" max="4" width="15.83203125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842</v>
      </c>
      <c r="B5" s="19"/>
      <c r="C5" s="19">
        <v>0</v>
      </c>
      <c r="D5" s="19">
        <v>0</v>
      </c>
    </row>
    <row r="6" spans="1:4">
      <c r="A6" s="24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7" hidden="1" customWidth="1"/>
    <col min="2" max="4" width="12.6640625" style="37" customWidth="1"/>
    <col min="5" max="5" width="16.6640625" style="37" customWidth="1"/>
    <col min="6" max="8" width="12.6640625" style="37" hidden="1" customWidth="1"/>
    <col min="9" max="16384" width="9.16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Gosia Stylo</cp:lastModifiedBy>
  <cp:lastPrinted>2013-11-28T10:34:31Z</cp:lastPrinted>
  <dcterms:created xsi:type="dcterms:W3CDTF">2010-11-12T20:51:00Z</dcterms:created>
  <dcterms:modified xsi:type="dcterms:W3CDTF">2014-02-21T14:57:15Z</dcterms:modified>
</cp:coreProperties>
</file>