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240" yWindow="30" windowWidth="19230" windowHeight="1269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<sst xmlns="http://schemas.openxmlformats.org/spreadsheetml/2006/main" count="3309" uniqueCount="917">
  <si>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</si>
  <si>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</si>
  <si>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</si>
  <si>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</si>
  <si>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</si>
  <si>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</si>
  <si>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</si>
  <si>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</si>
  <si>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</si>
  <si>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</si>
  <si>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</si>
  <si>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</si>
  <si>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</si>
  <si>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</si>
  <si>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</si>
  <si>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</si>
  <si>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</si>
  <si>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</si>
  <si>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</si>
  <si>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</si>
  <si>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</si>
  <si>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</si>
  <si>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</si>
  <si>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</si>
  <si>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</si>
  <si>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</si>
  <si>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</si>
  <si>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</si>
  <si>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</si>
  <si>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</si>
  <si>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</si>
  <si>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</si>
  <si>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</si>
  <si>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</si>
  <si>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</si>
  <si>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</si>
  <si>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</si>
  <si>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</si>
  <si>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</si>
  <si>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</si>
  <si>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</si>
  <si>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</si>
  <si>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</si>
  <si>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</si>
  <si>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</si>
  <si>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</si>
  <si>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</si>
  <si>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</si>
  <si>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</si>
  <si>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</si>
  <si>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</si>
  <si>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</si>
  <si>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</si>
  <si>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</si>
  <si>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</si>
  <si>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</si>
  <si>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</si>
  <si>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</si>
  <si>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</si>
  <si>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</si>
  <si>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</si>
  <si>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</si>
  <si>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</si>
  <si>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</si>
  <si>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</si>
  <si>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</si>
  <si>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</si>
  <si>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</si>
  <si>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</si>
  <si>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</si>
  <si>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</si>
  <si>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</si>
  <si>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</si>
  <si>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</si>
  <si>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</si>
  <si>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</si>
  <si>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</si>
  <si>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</si>
  <si>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</si>
  <si>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</si>
  <si>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</si>
  <si>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</si>
  <si>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</si>
  <si>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</si>
  <si>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</si>
  <si>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</si>
  <si>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</si>
  <si>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</si>
  <si>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</si>
  <si>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</si>
  <si>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</si>
  <si>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</si>
  <si>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</si>
  <si>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</si>
  <si>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</si>
  <si>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</si>
  <si>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</si>
  <si>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</si>
  <si>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</si>
  <si>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</si>
  <si>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</si>
  <si>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</si>
  <si>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</si>
  <si>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</si>
  <si>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</si>
  <si>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</si>
  <si>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</si>
  <si>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</si>
  <si>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</si>
  <si>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</si>
  <si>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</si>
  <si>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</si>
  <si>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</si>
  <si>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</si>
  <si>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</si>
  <si>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</si>
  <si>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</si>
  <si>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</si>
  <si>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</si>
  <si>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</si>
  <si>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</si>
  <si>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</si>
  <si>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</si>
  <si>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</si>
  <si>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</si>
  <si>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</si>
  <si>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</si>
  <si>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</si>
  <si>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</si>
  <si>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</si>
  <si>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</si>
  <si>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</si>
  <si>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</si>
  <si>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</si>
  <si>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</si>
  <si>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</si>
  <si>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</si>
  <si>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</si>
  <si>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</si>
  <si>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</si>
  <si>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</si>
  <si>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</si>
  <si>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</si>
  <si>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</si>
  <si>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</si>
  <si>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</si>
  <si>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</si>
  <si>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</si>
  <si>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</si>
  <si>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</si>
  <si>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</si>
  <si>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</si>
  <si>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</si>
  <si>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</si>
  <si>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</si>
  <si>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</si>
  <si>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</si>
  <si>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</si>
  <si>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</si>
  <si>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</si>
  <si>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</si>
  <si>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</si>
  <si>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</si>
  <si>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</si>
  <si>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</si>
  <si>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</si>
  <si>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</si>
  <si>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</si>
  <si>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</si>
  <si>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</si>
  <si>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</si>
  <si>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</si>
  <si>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</si>
  <si>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</si>
  <si>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</si>
  <si>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</si>
  <si>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</si>
  <si>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</si>
  <si>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</si>
  <si>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</si>
  <si>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</si>
  <si>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</si>
  <si>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</si>
  <si>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</si>
  <si>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</si>
  <si>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</si>
  <si>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</si>
  <si>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</si>
  <si>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</si>
  <si>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</si>
  <si>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</si>
  <si>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</si>
  <si>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</si>
  <si>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</si>
  <si>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</si>
  <si>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</si>
  <si>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</si>
  <si>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</si>
  <si>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</si>
  <si>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</si>
  <si>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</si>
  <si>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</si>
  <si>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</si>
  <si>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</si>
  <si>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</si>
  <si>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</si>
  <si>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</si>
  <si>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</si>
  <si>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</si>
  <si>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</si>
  <si>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</si>
  <si>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</si>
  <si>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</si>
  <si>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</si>
  <si>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</si>
  <si>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</si>
  <si>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</si>
  <si>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</si>
  <si>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</si>
  <si>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</si>
  <si>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</si>
  <si>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</si>
  <si>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</si>
  <si>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</si>
  <si>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</si>
  <si>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</si>
  <si>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</si>
  <si>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</si>
  <si>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</si>
  <si>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</si>
  <si>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</si>
  <si>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</si>
  <si>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</si>
  <si>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</si>
  <si>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</si>
  <si>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</si>
  <si>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</si>
  <si>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</si>
  <si>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</si>
  <si>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</si>
  <si>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</si>
  <si>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</si>
  <si>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</si>
  <si>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</si>
  <si>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</si>
  <si>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</si>
  <si>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</si>
  <si>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</si>
  <si>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</si>
  <si>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</si>
  <si>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</si>
  <si>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</si>
  <si>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</si>
  <si>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</si>
  <si>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</si>
  <si>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</si>
  <si>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</si>
  <si>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</si>
  <si>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</si>
  <si>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</si>
  <si>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</si>
  <si>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</si>
  <si>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</si>
  <si>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</si>
  <si>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</si>
  <si>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</si>
  <si>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</si>
  <si>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</si>
  <si>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</si>
  <si>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</si>
  <si>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</si>
  <si>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</si>
  <si>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</si>
  <si>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</si>
  <si>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</si>
  <si>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</si>
  <si>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</si>
  <si>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</si>
  <si>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</si>
  <si>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</si>
  <si>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</si>
  <si>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</si>
  <si>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</si>
  <si>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</si>
  <si>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</si>
  <si>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</si>
  <si>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</si>
  <si>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</si>
  <si>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</si>
  <si>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</si>
  <si>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</si>
  <si>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</si>
  <si>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</si>
  <si>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</si>
  <si>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</si>
  <si>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</si>
  <si>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</si>
  <si>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</si>
  <si>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</si>
  <si>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</si>
  <si>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</si>
  <si>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</si>
  <si>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</si>
  <si>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</si>
  <si>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</si>
  <si>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</si>
  <si>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</si>
  <si>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</si>
  <si>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</si>
  <si>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</si>
  <si>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</si>
  <si>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</si>
  <si>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</si>
  <si>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</si>
  <si>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</si>
  <si>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</si>
  <si>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</si>
  <si>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</si>
  <si>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</si>
  <si>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</si>
  <si>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</si>
  <si>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</si>
  <si>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</si>
  <si>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</si>
  <si>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</si>
  <si>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</si>
  <si>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</si>
  <si>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</si>
  <si>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</si>
  <si>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</si>
  <si>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</si>
  <si>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</si>
  <si>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</si>
  <si>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</si>
  <si>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</si>
  <si>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</si>
  <si>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</si>
  <si>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</si>
  <si>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</si>
  <si>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</si>
  <si>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</si>
  <si>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</si>
  <si>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</si>
  <si>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</si>
  <si>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</si>
  <si>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</si>
  <si>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</si>
  <si>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</si>
  <si>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</si>
  <si>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</si>
  <si>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</si>
  <si>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</si>
  <si>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</si>
  <si>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</si>
  <si>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</si>
  <si>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</si>
  <si>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</si>
  <si>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</si>
  <si>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</si>
  <si>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</si>
  <si>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</si>
  <si>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</si>
  <si>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</si>
  <si>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</si>
  <si>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</si>
  <si>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</si>
  <si>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</si>
  <si>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</si>
  <si>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</si>
  <si>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</si>
  <si>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</si>
  <si>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</si>
  <si>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</si>
  <si>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</si>
  <si>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</si>
  <si>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</si>
  <si>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</si>
  <si>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</si>
  <si>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</si>
  <si>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</si>
  <si>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</si>
  <si>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</si>
  <si>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</si>
  <si>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</si>
  <si>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</si>
  <si>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</si>
  <si>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</si>
  <si>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</si>
  <si>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</si>
  <si>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</si>
  <si>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</si>
  <si>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</si>
  <si>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</si>
  <si>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</si>
  <si>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</si>
  <si>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</si>
  <si>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</si>
  <si>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</si>
  <si>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</si>
  <si>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</si>
  <si>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</si>
  <si>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</si>
  <si>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</si>
  <si>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</si>
  <si>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</si>
  <si>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</si>
  <si>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</si>
  <si>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</si>
  <si>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</si>
  <si>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</si>
  <si>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</si>
  <si>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</si>
  <si>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</si>
  <si>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</si>
  <si>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</si>
  <si>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</si>
  <si>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</si>
  <si>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</si>
  <si>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</si>
  <si>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</si>
  <si>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</si>
  <si>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</si>
  <si>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</si>
  <si>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</si>
  <si>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</si>
  <si>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</si>
  <si>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</si>
  <si>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</si>
  <si>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</si>
  <si>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</si>
  <si>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</si>
  <si>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</si>
  <si>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</si>
  <si>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</si>
  <si>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</si>
  <si>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</si>
  <si>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</si>
  <si>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</si>
  <si>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</si>
  <si>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</si>
  <si>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</si>
  <si>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</si>
  <si>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</si>
  <si>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</si>
  <si>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</si>
  <si>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</si>
  <si>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</si>
  <si>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</si>
  <si>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</si>
  <si>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</si>
  <si>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</si>
  <si>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</si>
  <si>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</si>
  <si>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</si>
  <si>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</si>
  <si>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</si>
  <si>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</si>
  <si>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</si>
  <si>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</si>
  <si>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</si>
  <si>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</si>
  <si>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</si>
  <si>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</si>
  <si>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</si>
  <si>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</si>
  <si>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</si>
  <si>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</si>
  <si>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</si>
  <si>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</si>
  <si>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</si>
  <si>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</si>
  <si>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</si>
  <si>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</si>
  <si>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</si>
  <si>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</si>
  <si>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</si>
  <si>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</si>
  <si>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</si>
  <si>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</si>
  <si>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</si>
  <si>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</si>
  <si>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</si>
  <si>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</si>
  <si>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</si>
  <si>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</si>
  <si>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</si>
  <si>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</si>
  <si>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</si>
  <si>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</si>
  <si>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</si>
  <si>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</si>
  <si>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</si>
  <si>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</si>
  <si>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</si>
  <si>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</si>
  <si>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</si>
  <si>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</si>
  <si>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</si>
  <si>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</si>
  <si>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</si>
  <si>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</si>
  <si>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</si>
  <si>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</si>
  <si>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</si>
  <si>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</si>
  <si>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</si>
  <si>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</si>
  <si>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</si>
  <si>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</si>
  <si>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</si>
  <si>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</si>
  <si>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</si>
  <si>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</si>
  <si>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</si>
  <si>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</si>
  <si>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</si>
  <si>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</si>
  <si>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</si>
  <si>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</si>
  <si>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</si>
  <si>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</si>
  <si>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</si>
  <si>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</si>
  <si>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</si>
  <si>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</si>
  <si>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</si>
  <si>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</si>
  <si>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</si>
  <si>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</si>
  <si>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</si>
  <si>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</si>
  <si>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</si>
  <si>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</si>
  <si>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</si>
  <si>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</si>
  <si>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</si>
  <si>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</si>
  <si>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</si>
  <si>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</si>
  <si>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</si>
  <si>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</si>
  <si>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</si>
  <si>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</si>
  <si>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</si>
  <si>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</si>
  <si>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</si>
  <si>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</si>
  <si>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</si>
  <si>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</si>
  <si>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</si>
  <si>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</si>
  <si>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</si>
  <si>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</si>
  <si>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</si>
  <si>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</si>
  <si>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</si>
  <si>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</si>
  <si>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</si>
  <si>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</si>
  <si>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</si>
  <si>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</si>
  <si>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</si>
  <si>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</si>
  <si>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</si>
  <si>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</si>
  <si>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</si>
  <si>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</si>
  <si>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</si>
  <si>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</si>
  <si>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</si>
  <si>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</si>
  <si>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</si>
  <si>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</si>
  <si>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</si>
  <si>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</si>
  <si>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</si>
  <si>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</si>
  <si>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</si>
  <si>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</si>
  <si>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</si>
  <si>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</si>
  <si>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</si>
  <si>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</si>
  <si>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</si>
  <si>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</si>
  <si>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</si>
  <si>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</si>
  <si>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</si>
  <si>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</si>
  <si>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</si>
  <si>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</si>
  <si>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</si>
  <si>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</si>
  <si>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</si>
  <si>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</si>
  <si>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</si>
  <si>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</si>
  <si>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</si>
  <si>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</si>
  <si>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</si>
  <si>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</si>
  <si>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</si>
  <si>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</si>
  <si>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</si>
  <si>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</si>
  <si>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</si>
  <si>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</si>
  <si>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</si>
  <si>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</si>
  <si>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</si>
  <si>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</si>
  <si>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</si>
  <si>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</si>
  <si>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</si>
  <si>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</si>
  <si>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</si>
  <si>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</si>
  <si>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</si>
  <si>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</si>
  <si>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</si>
  <si>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</si>
  <si>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</si>
  <si>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</si>
  <si>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</si>
  <si>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</si>
  <si>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</si>
  <si>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</si>
  <si>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</si>
  <si>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</si>
  <si>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</si>
  <si>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</si>
  <si>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</si>
  <si>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</si>
  <si>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</si>
  <si>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</si>
  <si>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</si>
  <si>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</si>
  <si>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</si>
  <si>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</si>
  <si>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</si>
  <si>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</si>
  <si>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</si>
  <si>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</si>
  <si>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</si>
  <si>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</si>
  <si>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</si>
  <si>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</si>
  <si>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</si>
  <si>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</si>
  <si>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</si>
  <si>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</si>
  <si>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</si>
  <si>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</si>
  <si>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</si>
  <si>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</si>
  <si>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</si>
  <si>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</si>
  <si>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</si>
  <si>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</si>
  <si>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</si>
  <si>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</si>
  <si>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</si>
  <si>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</si>
  <si>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</si>
  <si>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</si>
  <si>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</si>
  <si>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</si>
  <si>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</si>
  <si>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</si>
  <si>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</si>
  <si>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</si>
  <si>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</si>
  <si>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</si>
  <si>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</si>
  <si>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</si>
  <si>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</si>
  <si>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</si>
  <si>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</si>
  <si>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</si>
  <si>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</si>
  <si>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</si>
  <si>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</si>
  <si>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</si>
  <si>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</si>
  <si>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</si>
  <si>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</si>
  <si>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</si>
  <si>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</si>
  <si>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</si>
  <si>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</si>
  <si>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</si>
  <si>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</si>
  <si>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</si>
  <si>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</si>
  <si>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</si>
  <si>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</si>
  <si>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</si>
  <si>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</si>
  <si>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</si>
  <si>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</si>
  <si>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</si>
  <si>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</si>
  <si>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</si>
  <si>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</si>
  <si>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</si>
  <si>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</si>
  <si>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</si>
  <si>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</si>
  <si>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</si>
  <si>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</si>
  <si>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</si>
  <si>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</si>
  <si>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</si>
  <si>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</si>
  <si>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</si>
  <si>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</si>
  <si>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</si>
  <si>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</si>
  <si>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</si>
  <si>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</si>
  <si>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</si>
  <si>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</si>
  <si>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</si>
  <si>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</si>
  <si>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</si>
  <si>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</si>
  <si>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</si>
  <si>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</si>
  <si>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</si>
  <si>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</si>
  <si>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</si>
  <si>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</si>
  <si>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</si>
  <si>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</si>
  <si>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</si>
  <si>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</si>
  <si>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</si>
  <si>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</si>
  <si>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</si>
  <si>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</si>
  <si>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</si>
  <si>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</si>
  <si>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</si>
  <si>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</si>
  <si>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</si>
  <si>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</si>
  <si>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</si>
  <si>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</si>
  <si>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</si>
  <si>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</si>
  <si>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</si>
  <si>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</si>
  <si>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</si>
  <si>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</si>
  <si>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</si>
  <si>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</si>
  <si>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</si>
  <si>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</si>
  <si>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</si>
  <si>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</si>
  <si>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</si>
  <si>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</si>
  <si>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</si>
  <si>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</si>
  <si>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</si>
  <si>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</si>
  <si>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</si>
  <si>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</si>
  <si>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</si>
  <si>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</si>
  <si>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</si>
  <si>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</si>
  <si>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</si>
  <si>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</si>
  <si>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</si>
  <si>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</si>
  <si>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</si>
  <si>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</si>
  <si>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</si>
  <si>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</si>
  <si>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</si>
  <si>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</si>
  <si>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</si>
  <si>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</si>
  <si>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</si>
  <si>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</si>
  <si>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</si>
  <si>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</si>
  <si>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</si>
  <si>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</si>
  <si>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</si>
  <si>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</si>
  <si>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</si>
  <si>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</si>
  <si>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</si>
  <si>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</si>
  <si>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</si>
  <si>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</si>
  <si>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</si>
  <si>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</si>
  <si>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</si>
  <si>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</si>
  <si>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</si>
  <si>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</si>
  <si>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</si>
  <si>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</si>
  <si>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</si>
  <si>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</si>
  <si>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</si>
  <si>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</si>
  <si>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</si>
  <si>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</si>
  <si>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</si>
  <si>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</si>
  <si>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</si>
  <si>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</si>
  <si>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</si>
  <si>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</si>
  <si>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</si>
  <si>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</si>
  <si>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</si>
  <si>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</si>
  <si>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</si>
  <si>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</si>
  <si>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</si>
  <si>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</si>
  <si>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</si>
  <si>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</si>
  <si>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</si>
  <si>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</si>
  <si>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</si>
  <si>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</si>
  <si>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</si>
  <si>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</si>
  <si>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</si>
  <si>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</si>
  <si>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</si>
  <si>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</si>
  <si>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</si>
  <si>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</si>
  <si>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</si>
  <si>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</si>
  <si>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</si>
  <si>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</si>
  <si>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</si>
  <si>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</si>
  <si>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</si>
  <si>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</si>
  <si>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</si>
  <si>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</si>
  <si>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</si>
  <si>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</si>
  <si>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</si>
  <si>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</si>
  <si>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</si>
  <si>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</si>
  <si>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</si>
  <si>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</si>
  <si>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</si>
  <si>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</si>
  <si>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</si>
  <si>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</si>
  <si>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</si>
  <si>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</si>
  <si>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</si>
  <si>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</si>
  <si>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</si>
  <si>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</si>
  <si>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</si>
  <si>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</si>
  <si>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</si>
  <si>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</si>
  <si>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</si>
  <si>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</si>
  <si>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</si>
  <si>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</si>
  <si>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</si>
  <si>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</si>
  <si>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</si>
  <si>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</si>
  <si>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</si>
  <si>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</si>
  <si>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</si>
  <si>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Wang</t>
  </si>
  <si>
    <t>Deborah</t>
  </si>
  <si>
    <t>Lawrence Berkeley National Laboratory</t>
  </si>
  <si>
    <t>1 Cyclotron Road</t>
  </si>
  <si>
    <t>dlwang@lbl.gov</t>
  </si>
  <si>
    <t>Berkeley</t>
  </si>
  <si>
    <t>USA</t>
  </si>
  <si>
    <t>510-486-5209</t>
  </si>
  <si>
    <t>3893*</t>
  </si>
  <si>
    <t>11-2</t>
  </si>
  <si>
    <t>N/A</t>
  </si>
  <si>
    <t>04/24/2013</t>
  </si>
  <si>
    <t>Ship rad samples back to:</t>
  </si>
  <si>
    <t>Bill Rowley</t>
  </si>
  <si>
    <t>1 Cyclotron Road, MS 75R0123</t>
  </si>
  <si>
    <t>Berkeley, CA 94720</t>
  </si>
  <si>
    <t>tel: (510) 486-4043</t>
  </si>
  <si>
    <t>fax: (510) 486-6939</t>
  </si>
  <si>
    <t>GTSC 0173</t>
  </si>
  <si>
    <t>A</t>
  </si>
  <si>
    <t>B</t>
  </si>
  <si>
    <t>C</t>
  </si>
  <si>
    <t>D</t>
  </si>
  <si>
    <t>E</t>
  </si>
  <si>
    <t>F</t>
  </si>
  <si>
    <t>G</t>
  </si>
  <si>
    <t>currently unknown</t>
  </si>
  <si>
    <t>LBNL Container ID</t>
  </si>
  <si>
    <t>NpO2 ref</t>
  </si>
  <si>
    <t>Np on hematite, pH 6, 0.001 M</t>
  </si>
  <si>
    <t>Np on hematite, pH 6, 0.01 M</t>
  </si>
  <si>
    <t>Np on hematite, pH 6, 0.1 M</t>
  </si>
  <si>
    <t>Np on hematite, pH 6, 1 M</t>
  </si>
  <si>
    <t>mineral sample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</si>
</sst>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47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protection locked="0" hidden="0"/>
    </dxf>
    <dxf>
      <protection locked="0" hidden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445771</xdr:colOff>
      <xdr:row>1</xdr:row>
      <xdr:rowOff>123825</xdr:rowOff>
    </xdr:from>
    <xdr:to>
      <xdr:col>10</xdr:col>
      <xdr:colOff>398146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149373</xdr:colOff>
      <xdr:row>22</xdr:row>
      <xdr:rowOff>298973</xdr:rowOff>
    </xdr:from>
    <xdr:to>
      <xdr:col>10</xdr:col>
      <xdr:colOff>518953</xdr:colOff>
      <xdr:row>27</xdr:row>
      <xdr:rowOff>1778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157217</xdr:colOff>
      <xdr:row>27</xdr:row>
      <xdr:rowOff>31937</xdr:rowOff>
    </xdr:from>
    <xdr:to>
      <xdr:col>10</xdr:col>
      <xdr:colOff>526708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115444</xdr:colOff>
      <xdr:row>0</xdr:row>
      <xdr:rowOff>108340</xdr:rowOff>
    </xdr:from>
    <xdr:ext cx="4143470" cy="1782924"/>
    <xdr:sp macro="" textlink="">
      <xdr:nvSpPr>
        <xdr:cNvPr id="4" name="Rectangle 3"/>
        <xdr:cNvSpPr/>
      </xdr:nvSpPr>
      <xdr:spPr>
        <a:xfrm>
          <a:off x="6401944" y="108340"/>
          <a:ext cx="4152995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borah" refreshedDate="41389.050363888891" createdVersion="3" refreshedVersion="3" minRefreshableVersion="3" recordCount="185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Np-237"/>
        <m/>
        <s v="I-125" u="1"/>
        <s v="U-235" u="1"/>
        <s v="Co-60" u="1"/>
        <s v="Ac-228" u="1"/>
        <s v="Sr-90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5.0000000000000001E-4" maxValue="0.01"/>
    </cacheField>
    <cacheField name="Activity (Bq)" numFmtId="0">
      <sharedItems containsMixedTypes="1" containsNumber="1" minValue="13042.5" maxValue="26085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0">
      <sharedItems containsMixedTypes="1" containsNumber="1" minValue="3.5250000000000001E-7" maxValue="7.0500000000000003E-6"/>
    </cacheField>
    <cacheField name="Comments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 0173"/>
    <x v="0"/>
    <n v="0.01"/>
    <n v="260850"/>
    <s v="Powder"/>
    <s v="Oxide"/>
    <n v="7"/>
    <s v="1a"/>
    <s v="currently unknown"/>
    <n v="7.0500000000000003E-6"/>
    <s v="NpO2 ref"/>
  </r>
  <r>
    <s v="A"/>
    <x v="0"/>
    <n v="5.0000000000000001E-4"/>
    <n v="13042.5"/>
    <s v="Slurry/Paste"/>
    <s v="Elemental"/>
    <n v="7"/>
    <s v="1g"/>
    <s v="currently unknown"/>
    <n v="3.5250000000000001E-7"/>
    <s v="Np on hematite, pH 6, 0.001 M"/>
  </r>
  <r>
    <s v="B"/>
    <x v="0"/>
    <n v="5.0000000000000001E-4"/>
    <n v="13042.5"/>
    <s v="Slurry/Paste"/>
    <s v="Elemental"/>
    <n v="7"/>
    <s v="1g"/>
    <s v="currently unknown"/>
    <n v="3.5250000000000001E-7"/>
    <s v="Np on hematite, pH 6, 0.01 M"/>
  </r>
  <r>
    <s v="C"/>
    <x v="0"/>
    <n v="5.0000000000000001E-4"/>
    <n v="13042.5"/>
    <s v="Slurry/Paste"/>
    <s v="Elemental"/>
    <n v="7"/>
    <s v="1g"/>
    <s v="currently unknown"/>
    <n v="3.5250000000000001E-7"/>
    <s v="Np on hematite, pH 6, 0.1 M"/>
  </r>
  <r>
    <s v="D"/>
    <x v="0"/>
    <n v="5.0000000000000001E-4"/>
    <n v="13042.5"/>
    <s v="Slurry/Paste"/>
    <s v="Elemental"/>
    <n v="7"/>
    <s v="1g"/>
    <s v="currently unknown"/>
    <n v="3.5250000000000001E-7"/>
    <s v="Np on hematite, pH 6, 1 M"/>
  </r>
  <r>
    <s v="E"/>
    <x v="0"/>
    <n v="5.0000000000000001E-4"/>
    <n v="13042.5"/>
    <s v="Slurry/Paste"/>
    <s v="Elemental"/>
    <n v="7"/>
    <s v="1g"/>
    <s v="currently unknown"/>
    <n v="3.5250000000000001E-7"/>
    <s v="mineral sample"/>
  </r>
  <r>
    <s v="F"/>
    <x v="0"/>
    <n v="5.0000000000000001E-4"/>
    <n v="13042.5"/>
    <s v="Slurry/Paste"/>
    <s v="Elemental"/>
    <n v="7"/>
    <s v="1g"/>
    <s v="currently unknown"/>
    <n v="3.5250000000000001E-7"/>
    <s v="mineral sample"/>
  </r>
  <r>
    <s v="G"/>
    <x v="0"/>
    <n v="5.0000000000000001E-4"/>
    <n v="13042.5"/>
    <s v="Slurry/Paste"/>
    <s v="Elemental"/>
    <n v="7"/>
    <s v="1g"/>
    <s v="currently unknown"/>
    <n v="3.5250000000000001E-7"/>
    <s v="mineral sample"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8"/>
        <item m="1" x="15"/>
        <item m="1" x="16"/>
        <item m="1" x="2"/>
        <item m="1" x="13"/>
        <item x="0"/>
        <item m="1" x="18"/>
        <item m="1" x="21"/>
        <item m="1" x="7"/>
        <item m="1" x="9"/>
        <item m="1" x="10"/>
        <item m="1" x="6"/>
        <item m="1" x="11"/>
        <item m="1" x="12"/>
        <item m="1" x="3"/>
        <item m="1" x="14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1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13" dataDxfId="12">
  <autoFilter ref="A23:K208"/>
  <tableColumns count="11">
    <tableColumn id="1" name="Sample Number" dataDxfId="24"/>
    <tableColumn id="2" name="Nuclide" dataDxfId="23"/>
    <tableColumn id="4" name="Mass (g)" dataDxfId="22"/>
    <tableColumn id="9" name="Activity (Bq)" dataDxfId="21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20"/>
    <tableColumn id="6" name="Chemical State" dataDxfId="19"/>
    <tableColumn id="7" name="Notice Type" dataDxfId="18"/>
    <tableColumn id="8" name="Cont Cat No" dataDxfId="17"/>
    <tableColumn id="3" name="Shipping Package Number" dataDxfId="16"/>
    <tableColumn id="10" name="Activity (Ci)" dataDxfId="15">
      <calculatedColumnFormula>IF('Notice Data (Enter Data Here)'!$D24="","",'Notice Data (Enter Data Here)'!$D24/37000000000)</calculatedColumnFormula>
    </tableColumn>
    <tableColumn id="11" name="Comments" dataDxfId="1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9" dataDxfId="8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3"/>
  <sheetViews>
    <sheetView tabSelected="1" zoomScale="75" zoomScaleNormal="75" zoomScalePageLayoutView="85" workbookViewId="0">
      <selection activeCell="C22" sqref="C22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883</v>
      </c>
      <c r="K2" s="11"/>
    </row>
    <row r="3" spans="1:11">
      <c r="A3" s="18" t="s">
        <v>9</v>
      </c>
      <c r="B3" s="11" t="s">
        <v>884</v>
      </c>
      <c r="K3" s="11"/>
    </row>
    <row r="4" spans="1:11">
      <c r="A4" s="18" t="s">
        <v>12</v>
      </c>
      <c r="B4" s="11" t="s">
        <v>885</v>
      </c>
      <c r="K4" s="11"/>
    </row>
    <row r="5" spans="1:11">
      <c r="A5" s="18" t="s">
        <v>10</v>
      </c>
      <c r="B5" s="11" t="s">
        <v>886</v>
      </c>
      <c r="C5" s="9" t="s">
        <v>881</v>
      </c>
      <c r="D5" s="9" t="s">
        <v>895</v>
      </c>
      <c r="K5" s="11"/>
    </row>
    <row r="6" spans="1:11">
      <c r="A6" s="18" t="s">
        <v>11</v>
      </c>
      <c r="B6" s="11"/>
      <c r="D6" s="9" t="s">
        <v>896</v>
      </c>
      <c r="K6" s="11"/>
    </row>
    <row r="7" spans="1:11">
      <c r="A7" s="18" t="s">
        <v>878</v>
      </c>
      <c r="B7" s="11" t="s">
        <v>887</v>
      </c>
      <c r="D7" s="9" t="s">
        <v>885</v>
      </c>
      <c r="K7" s="11"/>
    </row>
    <row r="8" spans="1:11">
      <c r="A8" s="18" t="s">
        <v>13</v>
      </c>
      <c r="B8" s="11" t="s">
        <v>888</v>
      </c>
      <c r="D8" s="9" t="s">
        <v>897</v>
      </c>
      <c r="K8" s="11"/>
    </row>
    <row r="9" spans="1:11">
      <c r="A9" s="18" t="s">
        <v>14</v>
      </c>
      <c r="B9" s="11" t="s">
        <v>25</v>
      </c>
      <c r="D9" s="9" t="s">
        <v>898</v>
      </c>
      <c r="K9" s="11"/>
    </row>
    <row r="10" spans="1:11">
      <c r="A10" s="18" t="s">
        <v>15</v>
      </c>
      <c r="B10" s="11">
        <v>94720</v>
      </c>
      <c r="D10" s="9" t="s">
        <v>899</v>
      </c>
      <c r="K10" s="11"/>
    </row>
    <row r="11" spans="1:11">
      <c r="A11" s="18" t="s">
        <v>809</v>
      </c>
      <c r="B11" s="11" t="s">
        <v>889</v>
      </c>
      <c r="D11" s="9" t="s">
        <v>900</v>
      </c>
      <c r="K11" s="11"/>
    </row>
    <row r="12" spans="1:11">
      <c r="A12" s="18" t="s">
        <v>26</v>
      </c>
      <c r="B12" s="23" t="s">
        <v>890</v>
      </c>
      <c r="K12" s="23"/>
    </row>
    <row r="13" spans="1:11">
      <c r="A13" s="18" t="s">
        <v>839</v>
      </c>
      <c r="B13" s="12" t="s">
        <v>891</v>
      </c>
      <c r="K13" s="12"/>
    </row>
    <row r="14" spans="1:11">
      <c r="A14" s="18" t="s">
        <v>16</v>
      </c>
      <c r="B14" s="45" t="s">
        <v>894</v>
      </c>
      <c r="K14" s="30"/>
    </row>
    <row r="15" spans="1:11">
      <c r="A15" s="18" t="s">
        <v>41</v>
      </c>
      <c r="B15" s="46" t="s">
        <v>892</v>
      </c>
      <c r="C15" s="9" t="s">
        <v>854</v>
      </c>
      <c r="K15" s="12"/>
    </row>
    <row r="16" spans="1:11">
      <c r="A16" s="18" t="s">
        <v>40</v>
      </c>
      <c r="B16" s="14">
        <v>41395</v>
      </c>
      <c r="C16" s="9" t="s">
        <v>854</v>
      </c>
      <c r="K16" s="14"/>
    </row>
    <row r="17" spans="1:34">
      <c r="A17" s="18" t="s">
        <v>811</v>
      </c>
      <c r="B17" s="46">
        <v>41396</v>
      </c>
      <c r="C17" s="9" t="s">
        <v>853</v>
      </c>
      <c r="K17" s="13"/>
    </row>
    <row r="18" spans="1:34">
      <c r="A18" s="18" t="s">
        <v>42</v>
      </c>
      <c r="B18" s="11" t="s">
        <v>893</v>
      </c>
      <c r="C18" s="9" t="s">
        <v>853</v>
      </c>
      <c r="K18" s="11"/>
    </row>
    <row r="19" spans="1:34">
      <c r="A19" s="18" t="s">
        <v>807</v>
      </c>
      <c r="B19" s="11"/>
      <c r="C19" s="9" t="s">
        <v>43</v>
      </c>
      <c r="K19" s="11"/>
    </row>
    <row r="20" spans="1:34">
      <c r="A20" s="18" t="s">
        <v>808</v>
      </c>
      <c r="B20" s="40"/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M23" s="9" t="s">
        <v>910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901</v>
      </c>
      <c r="B24" s="9" t="s">
        <v>452</v>
      </c>
      <c r="C24" s="19">
        <v>0.01</v>
      </c>
      <c r="D24" s="32">
        <f>IF('Notice Data (Enter Data Here)'!$C24="","",'Notice Data (Enter Data Here)'!$C24*VLOOKUP('Notice Data (Enter Data Here)'!$B24,Doedata,4)*37000000000)</f>
        <v>260850</v>
      </c>
      <c r="E24" s="10" t="s">
        <v>817</v>
      </c>
      <c r="F24" s="10" t="s">
        <v>31</v>
      </c>
      <c r="G24" s="10">
        <v>7</v>
      </c>
      <c r="H24" s="10" t="s">
        <v>826</v>
      </c>
      <c r="I24" s="10" t="s">
        <v>909</v>
      </c>
      <c r="J24" s="27">
        <f>IF('Notice Data (Enter Data Here)'!$D24="","",'Notice Data (Enter Data Here)'!$D24/37000000000)</f>
        <v>7.0500000000000003E-6</v>
      </c>
      <c r="K24" s="9" t="s">
        <v>911</v>
      </c>
      <c r="M24" s="9">
        <v>10752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902</v>
      </c>
      <c r="B25" s="9" t="s">
        <v>452</v>
      </c>
      <c r="C25" s="19">
        <v>5.0000000000000001E-4</v>
      </c>
      <c r="D25" s="32">
        <f>IF('Notice Data (Enter Data Here)'!$C25="","",'Notice Data (Enter Data Here)'!$C25*VLOOKUP('Notice Data (Enter Data Here)'!$B25,Doedata,4)*37000000000)</f>
        <v>13042.5</v>
      </c>
      <c r="E25" s="10" t="s">
        <v>820</v>
      </c>
      <c r="F25" s="10" t="s">
        <v>822</v>
      </c>
      <c r="G25" s="10">
        <v>7</v>
      </c>
      <c r="H25" s="10" t="s">
        <v>850</v>
      </c>
      <c r="I25" s="10" t="s">
        <v>909</v>
      </c>
      <c r="J25" s="27">
        <f>IF('Notice Data (Enter Data Here)'!$D25="","",'Notice Data (Enter Data Here)'!$D25/37000000000)</f>
        <v>3.5250000000000001E-7</v>
      </c>
      <c r="K25" s="9" t="s">
        <v>912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903</v>
      </c>
      <c r="B26" s="9" t="s">
        <v>452</v>
      </c>
      <c r="C26" s="19">
        <v>5.0000000000000001E-4</v>
      </c>
      <c r="D26" s="32">
        <f>IF('Notice Data (Enter Data Here)'!$C26="","",'Notice Data (Enter Data Here)'!$C26*VLOOKUP('Notice Data (Enter Data Here)'!$B26,Doedata,4)*37000000000)</f>
        <v>13042.5</v>
      </c>
      <c r="E26" s="10" t="s">
        <v>820</v>
      </c>
      <c r="F26" s="10" t="s">
        <v>822</v>
      </c>
      <c r="G26" s="10">
        <v>7</v>
      </c>
      <c r="H26" s="10" t="s">
        <v>850</v>
      </c>
      <c r="I26" s="10" t="s">
        <v>909</v>
      </c>
      <c r="J26" s="27">
        <f>IF('Notice Data (Enter Data Here)'!$D26="","",'Notice Data (Enter Data Here)'!$D26/37000000000)</f>
        <v>3.5250000000000001E-7</v>
      </c>
      <c r="K26" s="9" t="s">
        <v>913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904</v>
      </c>
      <c r="B27" s="9" t="s">
        <v>452</v>
      </c>
      <c r="C27" s="19">
        <v>5.0000000000000001E-4</v>
      </c>
      <c r="D27" s="32">
        <f>IF('Notice Data (Enter Data Here)'!$C27="","",'Notice Data (Enter Data Here)'!$C27*VLOOKUP('Notice Data (Enter Data Here)'!$B27,Doedata,4)*37000000000)</f>
        <v>13042.5</v>
      </c>
      <c r="E27" s="10" t="s">
        <v>820</v>
      </c>
      <c r="F27" s="10" t="s">
        <v>822</v>
      </c>
      <c r="G27" s="10">
        <v>7</v>
      </c>
      <c r="H27" s="10" t="s">
        <v>850</v>
      </c>
      <c r="I27" s="10" t="s">
        <v>909</v>
      </c>
      <c r="J27" s="27">
        <f>IF('Notice Data (Enter Data Here)'!$D27="","",'Notice Data (Enter Data Here)'!$D27/37000000000)</f>
        <v>3.5250000000000001E-7</v>
      </c>
      <c r="K27" s="9" t="s">
        <v>914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905</v>
      </c>
      <c r="B28" s="9" t="s">
        <v>452</v>
      </c>
      <c r="C28" s="19">
        <v>5.0000000000000001E-4</v>
      </c>
      <c r="D28" s="32">
        <f>IF('Notice Data (Enter Data Here)'!$C28="","",'Notice Data (Enter Data Here)'!$C28*VLOOKUP('Notice Data (Enter Data Here)'!$B28,Doedata,4)*37000000000)</f>
        <v>13042.5</v>
      </c>
      <c r="E28" s="10" t="s">
        <v>820</v>
      </c>
      <c r="F28" s="10" t="s">
        <v>822</v>
      </c>
      <c r="G28" s="10">
        <v>7</v>
      </c>
      <c r="H28" s="10" t="s">
        <v>850</v>
      </c>
      <c r="I28" s="10" t="s">
        <v>909</v>
      </c>
      <c r="J28" s="27">
        <f>IF('Notice Data (Enter Data Here)'!$D28="","",'Notice Data (Enter Data Here)'!$D28/37000000000)</f>
        <v>3.5250000000000001E-7</v>
      </c>
      <c r="K28" s="9" t="s">
        <v>915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906</v>
      </c>
      <c r="B29" s="9" t="s">
        <v>452</v>
      </c>
      <c r="C29" s="19">
        <v>5.0000000000000001E-4</v>
      </c>
      <c r="D29" s="32">
        <f>IF('Notice Data (Enter Data Here)'!$C29="","",'Notice Data (Enter Data Here)'!$C29*VLOOKUP('Notice Data (Enter Data Here)'!$B29,Doedata,4)*37000000000)</f>
        <v>13042.5</v>
      </c>
      <c r="E29" s="10" t="s">
        <v>820</v>
      </c>
      <c r="F29" s="10" t="s">
        <v>822</v>
      </c>
      <c r="G29" s="10">
        <v>7</v>
      </c>
      <c r="H29" s="10" t="s">
        <v>850</v>
      </c>
      <c r="I29" s="10" t="s">
        <v>909</v>
      </c>
      <c r="J29" s="27">
        <f>IF('Notice Data (Enter Data Here)'!$D29="","",'Notice Data (Enter Data Here)'!$D29/37000000000)</f>
        <v>3.5250000000000001E-7</v>
      </c>
      <c r="K29" s="9" t="s">
        <v>916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907</v>
      </c>
      <c r="B30" s="9" t="s">
        <v>452</v>
      </c>
      <c r="C30" s="19">
        <v>5.0000000000000001E-4</v>
      </c>
      <c r="D30" s="32">
        <f>IF('Notice Data (Enter Data Here)'!$C30="","",'Notice Data (Enter Data Here)'!$C30*VLOOKUP('Notice Data (Enter Data Here)'!$B30,Doedata,4)*37000000000)</f>
        <v>13042.5</v>
      </c>
      <c r="E30" s="10" t="s">
        <v>820</v>
      </c>
      <c r="F30" s="10" t="s">
        <v>822</v>
      </c>
      <c r="G30" s="10">
        <v>7</v>
      </c>
      <c r="H30" s="10" t="s">
        <v>850</v>
      </c>
      <c r="I30" s="10" t="s">
        <v>909</v>
      </c>
      <c r="J30" s="27">
        <f>IF('Notice Data (Enter Data Here)'!$D30="","",'Notice Data (Enter Data Here)'!$D30/37000000000)</f>
        <v>3.5250000000000001E-7</v>
      </c>
      <c r="K30" s="9" t="s">
        <v>916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908</v>
      </c>
      <c r="B31" s="9" t="s">
        <v>452</v>
      </c>
      <c r="C31" s="19">
        <v>5.0000000000000001E-4</v>
      </c>
      <c r="D31" s="32">
        <f>IF('Notice Data (Enter Data Here)'!$C31="","",'Notice Data (Enter Data Here)'!$C31*VLOOKUP('Notice Data (Enter Data Here)'!$B31,Doedata,4)*37000000000)</f>
        <v>13042.5</v>
      </c>
      <c r="E31" s="10" t="s">
        <v>820</v>
      </c>
      <c r="F31" s="10" t="s">
        <v>822</v>
      </c>
      <c r="G31" s="10">
        <v>7</v>
      </c>
      <c r="H31" s="10" t="s">
        <v>850</v>
      </c>
      <c r="I31" s="10" t="s">
        <v>909</v>
      </c>
      <c r="J31" s="27">
        <f>IF('Notice Data (Enter Data Here)'!$D31="","",'Notice Data (Enter Data Here)'!$D31/37000000000)</f>
        <v>3.5250000000000001E-7</v>
      </c>
      <c r="K31" s="9" t="s">
        <v>916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IF('Notice Data (Enter Data Here)'!$C32="","",'Notice Data (Enter Data Here)'!$C32*VLOOKUP('Notice Data (Enter Data Here)'!$B32,Doedata,4)*37000000000)</f>
        <v/>
      </c>
      <c r="I32" s="10"/>
      <c r="J32" s="27" t="str">
        <f>IF('Notice Data (Enter Data Here)'!$D32="","",'Notice Data (Enter Data Here)'!$D32/37000000000)</f>
        <v/>
      </c>
      <c r="K32" s="42"/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IF('Notice Data (Enter Data Here)'!$C33="","",'Notice Data (Enter Data Here)'!$C33*VLOOKUP('Notice Data (Enter Data Here)'!$B33,Doedata,4)*37000000000)</f>
        <v/>
      </c>
      <c r="I33" s="10"/>
      <c r="J33" s="27" t="str">
        <f>IF('Notice Data (Enter Data Here)'!$D33="","",'Notice Data (Enter Data Here)'!$D33/37000000000)</f>
        <v/>
      </c>
      <c r="K33" s="43"/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IF('Notice Data (Enter Data Here)'!$C34="","",'Notice Data (Enter Data Here)'!$C34*VLOOKUP('Notice Data (Enter Data Here)'!$B34,Doedata,4)*37000000000)</f>
        <v/>
      </c>
      <c r="I34" s="10"/>
      <c r="J34" s="27" t="str">
        <f>IF('Notice Data (Enter Data Here)'!$D34="","",'Notice Data (Enter Data Here)'!$D34/37000000000)</f>
        <v/>
      </c>
      <c r="K34" s="42"/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IF('Notice Data (Enter Data Here)'!$C35="","",'Notice Data (Enter Data Here)'!$C35*VLOOKUP('Notice Data (Enter Data Here)'!$B35,Doedata,4)*37000000000)</f>
        <v/>
      </c>
      <c r="I35" s="10"/>
      <c r="J35" s="27" t="str">
        <f>IF('Notice Data (Enter Data Here)'!$D35="","",'Notice Data (Enter Data Here)'!$D35/37000000000)</f>
        <v/>
      </c>
      <c r="K35" s="43"/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K36" s="42"/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K37" s="43"/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3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829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830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831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sheetProtection sheet="1" objects="1" scenarios="1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D12" sqref="D12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452</v>
      </c>
      <c r="B5" s="20">
        <v>1.3500000000000003E-2</v>
      </c>
      <c r="C5" s="20">
        <v>352147.5</v>
      </c>
      <c r="D5" s="20">
        <v>9.5175000000000033E-6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1.3500000000000003E-2</v>
      </c>
      <c r="C7" s="20">
        <v>352147.5</v>
      </c>
      <c r="D7" s="20">
        <v>9.5175000000000033E-6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deborah</cp:lastModifiedBy>
  <cp:lastPrinted>2010-11-18T22:52:38Z</cp:lastPrinted>
  <dcterms:created xsi:type="dcterms:W3CDTF">2010-11-12T20:51:00Z</dcterms:created>
  <dcterms:modified xsi:type="dcterms:W3CDTF">2013-04-25T08:13:26Z</dcterms:modified>
</cp:coreProperties>
</file>