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codeName="ThisWorkbook" hidePivotFieldList="1" autoCompressPictures="0"/>
  <bookViews>
    <workbookView xWindow="9700" yWindow="0" windowWidth="28040" windowHeight="18960"/>
  </bookViews>
  <sheets>
    <sheet name="Notice Data (Enter Data Here)" sheetId="1" r:id="rId1"/>
    <sheet name="Sheet1" sheetId="7" r:id="rId2"/>
    <sheet name="Sheet2" sheetId="8" r:id="rId3"/>
    <sheet name="Nuclide Totals" sheetId="6" r:id="rId4"/>
    <sheet name="Example Data" sheetId="4" r:id="rId5"/>
    <sheet name="DOE-STD-1027-92 Data" sheetId="5" r:id="rId6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iterate="1" iterateCount="2000" iterateDelta="1.0000000000000001E-5" concurrentCalc="0"/>
  <pivotCaches>
    <pivotCache cacheId="0" r:id="rId7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E19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<sst xmlns="http://schemas.openxmlformats.org/spreadsheetml/2006/main" count="4099" uniqueCount="898">
  <si>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</si>
  <si>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</si>
  <si>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</si>
  <si>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</si>
  <si>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</si>
  <si>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</si>
  <si>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</si>
  <si>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</si>
  <si>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</si>
  <si>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</si>
  <si>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</si>
  <si>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</si>
  <si>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</si>
  <si>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</si>
  <si>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</si>
  <si>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</si>
  <si>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</si>
  <si>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</si>
  <si>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</si>
  <si>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</si>
  <si>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</si>
  <si>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</si>
  <si>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</si>
  <si>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</si>
  <si>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</si>
  <si>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</si>
  <si>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</si>
  <si>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</si>
  <si>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</si>
  <si>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</si>
  <si>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</si>
  <si>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</si>
  <si>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</si>
  <si>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</si>
  <si>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</si>
  <si>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</si>
  <si>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</si>
  <si>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</si>
  <si>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</si>
  <si>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</si>
  <si>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</si>
  <si>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</si>
  <si>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</si>
  <si>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</si>
  <si>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</si>
  <si>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</si>
  <si>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</si>
  <si>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</si>
  <si>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</si>
  <si>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</si>
  <si>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</si>
  <si>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</si>
  <si>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</si>
  <si>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</si>
  <si>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</si>
  <si>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</si>
  <si>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</si>
  <si>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</si>
  <si>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</si>
  <si>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</si>
  <si>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</si>
  <si>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</si>
  <si>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</si>
  <si>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</si>
  <si>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</si>
  <si>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</si>
  <si>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</si>
  <si>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</si>
  <si>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</si>
  <si>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</si>
  <si>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</si>
  <si>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</si>
  <si>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</si>
  <si>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</si>
  <si>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</si>
  <si>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</si>
  <si>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</si>
  <si>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</si>
  <si>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</si>
  <si>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</si>
  <si>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</si>
  <si>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</si>
  <si>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</si>
  <si>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</si>
  <si>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</si>
  <si>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</si>
  <si>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</si>
  <si>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</si>
  <si>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</si>
  <si>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</si>
  <si>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</si>
  <si>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</si>
  <si>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</si>
  <si>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</si>
  <si>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</si>
  <si>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</si>
  <si>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</si>
  <si>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</si>
  <si>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</si>
  <si>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</si>
  <si>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</si>
  <si>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</si>
  <si>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</si>
  <si>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</si>
  <si>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</si>
  <si>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</si>
  <si>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</si>
  <si>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</si>
  <si>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</si>
  <si>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</si>
  <si>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</si>
  <si>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</si>
  <si>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</si>
  <si>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</si>
  <si>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</si>
  <si>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</si>
  <si>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</si>
  <si>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</si>
  <si>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</si>
  <si>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</si>
  <si>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</si>
  <si>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</si>
  <si>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</si>
  <si>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</si>
  <si>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</si>
  <si>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</si>
  <si>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</si>
  <si>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</si>
  <si>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</si>
  <si>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</si>
  <si>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</si>
  <si>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</si>
  <si>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</si>
  <si>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</si>
  <si>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</si>
  <si>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</si>
  <si>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</si>
  <si>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</si>
  <si>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</si>
  <si>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</si>
  <si>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</si>
  <si>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</si>
  <si>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</si>
  <si>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</si>
  <si>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</si>
  <si>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</si>
  <si>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</si>
  <si>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</si>
  <si>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</si>
  <si>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</si>
  <si>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</si>
  <si>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</si>
  <si>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</si>
  <si>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</si>
  <si>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</si>
  <si>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</si>
  <si>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</si>
  <si>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</si>
  <si>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</si>
  <si>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</si>
  <si>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</si>
  <si>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</si>
  <si>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</si>
  <si>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</si>
  <si>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</si>
  <si>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</si>
  <si>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</si>
  <si>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</si>
  <si>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</si>
  <si>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</si>
  <si>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</si>
  <si>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</si>
  <si>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</si>
  <si>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</si>
  <si>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</si>
  <si>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</si>
  <si>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</si>
  <si>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</si>
  <si>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</si>
  <si>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</si>
  <si>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</si>
  <si>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</si>
  <si>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</si>
  <si>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</si>
  <si>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</si>
  <si>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</si>
  <si>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</si>
  <si>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</si>
  <si>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</si>
  <si>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</si>
  <si>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</si>
  <si>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</si>
  <si>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</si>
  <si>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</si>
  <si>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</si>
  <si>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</si>
  <si>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</si>
  <si>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</si>
  <si>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</si>
  <si>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</si>
  <si>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</si>
  <si>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</si>
  <si>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</si>
  <si>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</si>
  <si>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</si>
  <si>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</si>
  <si>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</si>
  <si>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</si>
  <si>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</si>
  <si>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</si>
  <si>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</si>
  <si>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</si>
  <si>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</si>
  <si>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</si>
  <si>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</si>
  <si>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</si>
  <si>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</si>
  <si>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</si>
  <si>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</si>
  <si>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</si>
  <si>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</si>
  <si>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</si>
  <si>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</si>
  <si>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</si>
  <si>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</si>
  <si>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</si>
  <si>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</si>
  <si>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</si>
  <si>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</si>
  <si>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</si>
  <si>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</si>
  <si>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</si>
  <si>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</si>
  <si>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</si>
  <si>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</si>
  <si>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</si>
  <si>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</si>
  <si>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</si>
  <si>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</si>
  <si>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</si>
  <si>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</si>
  <si>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</si>
  <si>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</si>
  <si>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</si>
  <si>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</si>
  <si>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</si>
  <si>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</si>
  <si>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</si>
  <si>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</si>
  <si>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</si>
  <si>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</si>
  <si>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</si>
  <si>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</si>
  <si>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</si>
  <si>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</si>
  <si>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</si>
  <si>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</si>
  <si>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</si>
  <si>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</si>
  <si>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</si>
  <si>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</si>
  <si>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</si>
  <si>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</si>
  <si>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</si>
  <si>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</si>
  <si>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</si>
  <si>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</si>
  <si>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</si>
  <si>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</si>
  <si>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</si>
  <si>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</si>
  <si>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</si>
  <si>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</si>
  <si>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</si>
  <si>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</si>
  <si>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</si>
  <si>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</si>
  <si>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</si>
  <si>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</si>
  <si>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</si>
  <si>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</si>
  <si>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</si>
  <si>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</si>
  <si>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</si>
  <si>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</si>
  <si>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</si>
  <si>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</si>
  <si>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</si>
  <si>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</si>
  <si>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</si>
  <si>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</si>
  <si>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</si>
  <si>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</si>
  <si>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</si>
  <si>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</si>
  <si>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</si>
  <si>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</si>
  <si>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</si>
  <si>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</si>
  <si>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</si>
  <si>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</si>
  <si>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</si>
  <si>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</si>
  <si>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</si>
  <si>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</si>
  <si>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</si>
  <si>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</si>
  <si>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</si>
  <si>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</si>
  <si>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</si>
  <si>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</si>
  <si>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</si>
  <si>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</si>
  <si>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</si>
  <si>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</si>
  <si>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</si>
  <si>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</si>
  <si>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</si>
  <si>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</si>
  <si>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</si>
  <si>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</si>
  <si>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</si>
  <si>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</si>
  <si>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</si>
  <si>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</si>
  <si>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</si>
  <si>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</si>
  <si>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</si>
  <si>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</si>
  <si>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</si>
  <si>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</si>
  <si>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</si>
  <si>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</si>
  <si>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</si>
  <si>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</si>
  <si>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</si>
  <si>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</si>
  <si>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</si>
  <si>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</si>
  <si>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</si>
  <si>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</si>
  <si>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</si>
  <si>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</si>
  <si>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</si>
  <si>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</si>
  <si>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</si>
  <si>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</si>
  <si>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</si>
  <si>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</si>
  <si>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</si>
  <si>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</si>
  <si>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</si>
  <si>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</si>
  <si>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</si>
  <si>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</si>
  <si>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</si>
  <si>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</si>
  <si>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</si>
  <si>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</si>
  <si>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</si>
  <si>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</si>
  <si>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</si>
  <si>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</si>
  <si>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</si>
  <si>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</si>
  <si>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</si>
  <si>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</si>
  <si>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</si>
  <si>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</si>
  <si>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</si>
  <si>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</si>
  <si>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</si>
  <si>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</si>
  <si>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</si>
  <si>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</si>
  <si>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</si>
  <si>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</si>
  <si>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</si>
  <si>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</si>
  <si>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</si>
  <si>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</si>
  <si>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</si>
  <si>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</si>
  <si>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</si>
  <si>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</si>
  <si>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</si>
  <si>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</si>
  <si>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</si>
  <si>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</si>
  <si>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</si>
  <si>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</si>
  <si>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</si>
  <si>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</si>
  <si>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</si>
  <si>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</si>
  <si>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</si>
  <si>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</si>
  <si>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</si>
  <si>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</si>
  <si>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</si>
  <si>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</si>
  <si>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</si>
  <si>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</si>
  <si>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</si>
  <si>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</si>
  <si>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</si>
  <si>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</si>
  <si>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</si>
  <si>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</si>
  <si>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</si>
  <si>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</si>
  <si>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</si>
  <si>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</si>
  <si>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</si>
  <si>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</si>
  <si>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</si>
  <si>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</si>
  <si>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</si>
  <si>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</si>
  <si>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</si>
  <si>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</si>
  <si>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</si>
  <si>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</si>
  <si>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</si>
  <si>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</si>
  <si>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</si>
  <si>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</si>
  <si>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</si>
  <si>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</si>
  <si>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</si>
  <si>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</si>
  <si>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</si>
  <si>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</si>
  <si>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</si>
  <si>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</si>
  <si>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</si>
  <si>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</si>
  <si>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</si>
  <si>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</si>
  <si>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</si>
  <si>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</si>
  <si>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</si>
  <si>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</si>
  <si>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</si>
  <si>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</si>
  <si>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</si>
  <si>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</si>
  <si>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</si>
  <si>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</si>
  <si>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</si>
  <si>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</si>
  <si>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</si>
  <si>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</si>
  <si>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</si>
  <si>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</si>
  <si>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</si>
  <si>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</si>
  <si>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</si>
  <si>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</si>
  <si>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</si>
  <si>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</si>
  <si>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</si>
  <si>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</si>
  <si>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</si>
  <si>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</si>
  <si>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</si>
  <si>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</si>
  <si>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</si>
  <si>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</si>
  <si>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</si>
  <si>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</si>
  <si>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</si>
  <si>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</si>
  <si>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</si>
  <si>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</si>
  <si>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</si>
  <si>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</si>
  <si>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</si>
  <si>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</si>
  <si>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</si>
  <si>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</si>
  <si>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</si>
  <si>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</si>
  <si>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</si>
  <si>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</si>
  <si>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</si>
  <si>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</si>
  <si>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</si>
  <si>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</si>
  <si>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</si>
  <si>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</si>
  <si>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</si>
  <si>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</si>
  <si>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</si>
  <si>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</si>
  <si>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</si>
  <si>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</si>
  <si>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</si>
  <si>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</si>
  <si>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</si>
  <si>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</si>
  <si>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</si>
  <si>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</si>
  <si>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</si>
  <si>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</si>
  <si>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</si>
  <si>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</si>
  <si>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</si>
  <si>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</si>
  <si>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</si>
  <si>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</si>
  <si>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</si>
  <si>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</si>
  <si>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</si>
  <si>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</si>
  <si>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</si>
  <si>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</si>
  <si>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</si>
  <si>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</si>
  <si>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</si>
  <si>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</si>
  <si>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</si>
  <si>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</si>
  <si>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</si>
  <si>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</si>
  <si>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</si>
  <si>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</si>
  <si>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</si>
  <si>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</si>
  <si>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</si>
  <si>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</si>
  <si>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</si>
  <si>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</si>
  <si>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</si>
  <si>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</si>
  <si>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</si>
  <si>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</si>
  <si>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</si>
  <si>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</si>
  <si>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</si>
  <si>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</si>
  <si>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</si>
  <si>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</si>
  <si>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</si>
  <si>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</si>
  <si>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</si>
  <si>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</si>
  <si>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</si>
  <si>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</si>
  <si>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</si>
  <si>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</si>
  <si>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</si>
  <si>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</si>
  <si>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</si>
  <si>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</si>
  <si>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</si>
  <si>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</si>
  <si>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</si>
  <si>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</si>
  <si>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</si>
  <si>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</si>
  <si>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</si>
  <si>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</si>
  <si>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</si>
  <si>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</si>
  <si>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</si>
  <si>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</si>
  <si>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</si>
  <si>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</si>
  <si>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</si>
  <si>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</si>
  <si>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</si>
  <si>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</si>
  <si>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</si>
  <si>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</si>
  <si>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</si>
  <si>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</si>
  <si>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</si>
  <si>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</si>
  <si>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</si>
  <si>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</si>
  <si>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</si>
  <si>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</si>
  <si>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</si>
  <si>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</si>
  <si>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</si>
  <si>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</si>
  <si>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</si>
  <si>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</si>
  <si>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</si>
  <si>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</si>
  <si>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</si>
  <si>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</si>
  <si>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</si>
  <si>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</si>
  <si>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</si>
  <si>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</si>
  <si>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</si>
  <si>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</si>
  <si>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</si>
  <si>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</si>
  <si>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</si>
  <si>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</si>
  <si>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</si>
  <si>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</si>
  <si>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</si>
  <si>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</si>
  <si>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</si>
  <si>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</si>
  <si>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</si>
  <si>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</si>
  <si>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</si>
  <si>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</si>
  <si>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</si>
  <si>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</si>
  <si>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</si>
  <si>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</si>
  <si>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</si>
  <si>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</si>
  <si>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</si>
  <si>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</si>
  <si>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</si>
  <si>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</si>
  <si>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</si>
  <si>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</si>
  <si>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</si>
  <si>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</si>
  <si>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</si>
  <si>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</si>
  <si>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</si>
  <si>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</si>
  <si>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</si>
  <si>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</si>
  <si>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</si>
  <si>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</si>
  <si>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</si>
  <si>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</si>
  <si>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</si>
  <si>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</si>
  <si>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</si>
  <si>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</si>
  <si>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</si>
  <si>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</si>
  <si>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</si>
  <si>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</si>
  <si>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</si>
  <si>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</si>
  <si>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</si>
  <si>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</si>
  <si>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</si>
  <si>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</si>
  <si>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</si>
  <si>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</si>
  <si>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</si>
  <si>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</si>
  <si>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</si>
  <si>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</si>
  <si>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</si>
  <si>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</si>
  <si>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</si>
  <si>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</si>
  <si>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</si>
  <si>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</si>
  <si>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</si>
  <si>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</si>
  <si>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</si>
  <si>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</si>
  <si>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</si>
  <si>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</si>
  <si>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</si>
  <si>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</si>
  <si>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</si>
  <si>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</si>
  <si>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</si>
  <si>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</si>
  <si>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</si>
  <si>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</si>
  <si>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</si>
  <si>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</si>
  <si>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</si>
  <si>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</si>
  <si>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</si>
  <si>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</si>
  <si>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</si>
  <si>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</si>
  <si>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</si>
  <si>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</si>
  <si>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</si>
  <si>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</si>
  <si>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</si>
  <si>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</si>
  <si>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</si>
  <si>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</si>
  <si>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</si>
  <si>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</si>
  <si>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</si>
  <si>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</si>
  <si>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</si>
  <si>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</si>
  <si>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</si>
  <si>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</si>
  <si>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</si>
  <si>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</si>
  <si>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</si>
  <si>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</si>
  <si>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</si>
  <si>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</si>
  <si>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</si>
  <si>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</si>
  <si>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</si>
  <si>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</si>
  <si>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</si>
  <si>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</si>
  <si>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</si>
  <si>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</si>
  <si>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</si>
  <si>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</si>
  <si>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</si>
  <si>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</si>
  <si>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</si>
  <si>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</si>
  <si>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</si>
  <si>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</si>
  <si>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</si>
  <si>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</si>
  <si>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</si>
  <si>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</si>
  <si>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</si>
  <si>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</si>
  <si>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</si>
  <si>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</si>
  <si>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</si>
  <si>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</si>
  <si>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</si>
  <si>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</si>
  <si>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</si>
  <si>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</si>
  <si>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</si>
  <si>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</si>
  <si>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</si>
  <si>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</si>
  <si>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</si>
  <si>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</si>
  <si>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</si>
  <si>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</si>
  <si>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</si>
  <si>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</si>
  <si>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</si>
  <si>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</si>
  <si>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</si>
  <si>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</si>
  <si>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</si>
  <si>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</si>
  <si>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</si>
  <si>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</si>
  <si>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</si>
  <si>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</si>
  <si>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</si>
  <si>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</si>
  <si>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</si>
  <si>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</si>
  <si>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</si>
  <si>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</si>
  <si>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</si>
  <si>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</si>
  <si>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</si>
  <si>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</si>
  <si>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</si>
  <si>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</si>
  <si>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</si>
  <si>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</si>
  <si>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</si>
  <si>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</si>
  <si>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</si>
  <si>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</si>
  <si>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</si>
  <si>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</si>
  <si>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</si>
  <si>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</si>
  <si>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</si>
  <si>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</si>
  <si>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</si>
  <si>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</si>
  <si>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</si>
  <si>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</si>
  <si>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</si>
  <si>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</si>
  <si>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</si>
  <si>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</si>
  <si>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</si>
  <si>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</si>
  <si>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</si>
  <si>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</si>
  <si>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</si>
  <si>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</si>
  <si>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</si>
  <si>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</si>
  <si>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</si>
  <si>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</si>
  <si>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</si>
  <si>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</si>
  <si>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</si>
  <si>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</si>
  <si>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</si>
  <si>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</si>
  <si>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</si>
  <si>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</si>
  <si>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</si>
  <si>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</si>
  <si>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</si>
  <si>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</si>
  <si>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</si>
  <si>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</si>
  <si>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</si>
  <si>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</si>
  <si>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</si>
  <si>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</si>
  <si>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</si>
  <si>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</si>
  <si>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</si>
  <si>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</si>
  <si>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</si>
  <si>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</si>
  <si>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</si>
  <si>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</si>
  <si>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</si>
  <si>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</si>
  <si>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</si>
  <si>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</si>
  <si>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</si>
  <si>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</si>
  <si>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</si>
  <si>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</si>
  <si>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</si>
  <si>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</si>
  <si>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</si>
  <si>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</si>
  <si>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</si>
  <si>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</si>
  <si>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</si>
  <si>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</si>
  <si>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</si>
  <si>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</si>
  <si>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</si>
  <si>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</si>
  <si>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</si>
  <si>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</si>
  <si>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</si>
  <si>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</si>
  <si>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</si>
  <si>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</si>
  <si>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</si>
  <si>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</si>
  <si>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</si>
  <si>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</si>
  <si>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</si>
  <si>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</si>
  <si>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</si>
  <si>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</si>
  <si>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</si>
  <si>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</si>
  <si>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</si>
  <si>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</si>
  <si>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</si>
  <si>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</si>
  <si>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</si>
  <si>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</si>
  <si>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</si>
  <si>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</si>
  <si>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</si>
  <si>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</si>
  <si>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</si>
  <si>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</si>
  <si>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</si>
  <si>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</si>
  <si>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</si>
  <si>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</si>
  <si>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</si>
  <si>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</si>
  <si>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</si>
  <si>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EPFL</t>
  </si>
  <si>
    <t>CH A1 375 (Office)</t>
  </si>
  <si>
    <t>Station 6</t>
  </si>
  <si>
    <t>Switzerland</t>
  </si>
  <si>
    <t>Lausanne</t>
  </si>
  <si>
    <t xml:space="preserve">CH-1015 </t>
  </si>
  <si>
    <t xml:space="preserve"> 4-1</t>
  </si>
  <si>
    <t>N/A</t>
  </si>
  <si>
    <t>oxide</t>
  </si>
  <si>
    <t xml:space="preserve">  </t>
  </si>
  <si>
    <t>sum Activity (Bq)</t>
  </si>
  <si>
    <t>3567 and 3849</t>
  </si>
  <si>
    <t>17/12/2012</t>
  </si>
  <si>
    <t>30.11.2012</t>
  </si>
  <si>
    <t>+41216936396</t>
  </si>
  <si>
    <t>kelly.plathe@epfl.ch</t>
  </si>
  <si>
    <t>Kelly</t>
  </si>
  <si>
    <t>Plathe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</si>
</sst>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9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pivotCacheDefinition" Target="pivotCache/pivotCacheDefinition1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osia Stylo" refreshedDate="41211.429593981484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2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04" maxValue="0.04"/>
    </cacheField>
    <cacheField name="Activity (Bq)" numFmtId="11">
      <sharedItems containsMixedTypes="1" containsNumber="1" minValue="497.28" maxValue="497.2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1.344E-8" maxValue="1.344E-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0.04"/>
    <n v="497.28"/>
    <s v="Slurry/Paste"/>
    <s v="oxide"/>
    <n v="30"/>
    <s v="4h"/>
    <s v="N/A"/>
    <n v="1.344E-8"/>
  </r>
  <r>
    <n v="2"/>
    <x v="0"/>
    <n v="0.04"/>
    <n v="497.28"/>
    <s v="Slurry/Paste"/>
    <s v="oxide"/>
    <n v="30"/>
    <s v="4h"/>
    <s v="N/A"/>
    <n v="1.344E-8"/>
  </r>
  <r>
    <n v="3"/>
    <x v="0"/>
    <n v="0.04"/>
    <n v="497.28"/>
    <s v="Slurry/Paste"/>
    <s v="oxide"/>
    <n v="30"/>
    <s v="4h"/>
    <s v="N/A"/>
    <n v="1.344E-8"/>
  </r>
  <r>
    <n v="4"/>
    <x v="0"/>
    <n v="0.04"/>
    <n v="497.28"/>
    <s v="Slurry/Paste"/>
    <s v="oxide"/>
    <n v="30"/>
    <s v="4h"/>
    <s v="N/A"/>
    <n v="1.344E-8"/>
  </r>
  <r>
    <n v="5"/>
    <x v="0"/>
    <n v="0.04"/>
    <n v="497.28"/>
    <s v="Slurry/Paste"/>
    <s v="oxide"/>
    <n v="30"/>
    <s v="4h"/>
    <s v="N/A"/>
    <n v="1.344E-8"/>
  </r>
  <r>
    <n v="6"/>
    <x v="0"/>
    <n v="0.04"/>
    <n v="497.28"/>
    <s v="Slurry/Paste"/>
    <s v="oxide"/>
    <n v="30"/>
    <s v="4h"/>
    <s v="N/A"/>
    <n v="1.344E-8"/>
  </r>
  <r>
    <n v="7"/>
    <x v="0"/>
    <n v="0.04"/>
    <n v="497.28"/>
    <s v="Slurry/Paste"/>
    <s v="oxide"/>
    <n v="30"/>
    <s v="4h"/>
    <s v="N/A"/>
    <n v="1.344E-8"/>
  </r>
  <r>
    <n v="8"/>
    <x v="0"/>
    <n v="0.04"/>
    <n v="497.28"/>
    <s v="Slurry/Paste"/>
    <s v="oxide"/>
    <n v="30"/>
    <s v="4h"/>
    <s v="N/A"/>
    <n v="1.344E-8"/>
  </r>
  <r>
    <n v="9"/>
    <x v="0"/>
    <n v="0.04"/>
    <n v="497.28"/>
    <s v="Slurry/Paste"/>
    <s v="oxide"/>
    <n v="30"/>
    <s v="4h"/>
    <s v="N/A"/>
    <n v="1.344E-8"/>
  </r>
  <r>
    <n v="10"/>
    <x v="0"/>
    <n v="0.04"/>
    <n v="497.28"/>
    <s v="Solid"/>
    <s v="oxide"/>
    <n v="30"/>
    <s v="4h"/>
    <s v="N/A"/>
    <n v="1.344E-8"/>
  </r>
  <r>
    <n v="11"/>
    <x v="0"/>
    <n v="0.04"/>
    <n v="497.28"/>
    <s v="Solid"/>
    <s v="oxide"/>
    <n v="30"/>
    <s v="4h"/>
    <s v="N/A"/>
    <n v="1.344E-8"/>
  </r>
  <r>
    <n v="12"/>
    <x v="0"/>
    <n v="0.04"/>
    <n v="497.28"/>
    <s v="Solid"/>
    <s v="oxide"/>
    <n v="30"/>
    <s v="4h"/>
    <s v="N/A"/>
    <n v="1.344E-8"/>
  </r>
  <r>
    <n v="13"/>
    <x v="0"/>
    <n v="0.04"/>
    <n v="497.28"/>
    <s v="Solid"/>
    <s v="oxide"/>
    <n v="30"/>
    <s v="4h"/>
    <s v="N/A"/>
    <n v="1.344E-8"/>
  </r>
  <r>
    <n v="14"/>
    <x v="0"/>
    <n v="0.04"/>
    <n v="497.28"/>
    <s v="Solid"/>
    <s v="oxide"/>
    <n v="30"/>
    <s v="4h"/>
    <s v="N/A"/>
    <n v="1.344E-8"/>
  </r>
  <r>
    <n v="15"/>
    <x v="0"/>
    <n v="0.04"/>
    <n v="497.28"/>
    <s v="Solid"/>
    <s v="oxide"/>
    <n v="30"/>
    <s v="4h"/>
    <m/>
    <n v="1.344E-8"/>
  </r>
  <r>
    <n v="16"/>
    <x v="0"/>
    <n v="0.04"/>
    <n v="497.28"/>
    <s v="Solid"/>
    <s v="oxide"/>
    <n v="30"/>
    <s v="4h"/>
    <m/>
    <n v="1.344E-8"/>
  </r>
  <r>
    <n v="17"/>
    <x v="0"/>
    <n v="0.04"/>
    <n v="497.28"/>
    <s v="Solid"/>
    <s v="oxide"/>
    <n v="30"/>
    <s v="4h"/>
    <m/>
    <n v="1.344E-8"/>
  </r>
  <r>
    <n v="18"/>
    <x v="0"/>
    <n v="0.04"/>
    <n v="497.28"/>
    <s v="Solid"/>
    <s v="oxide"/>
    <n v="30"/>
    <s v="4h"/>
    <m/>
    <n v="1.344E-8"/>
  </r>
  <r>
    <n v="19"/>
    <x v="0"/>
    <n v="0.04"/>
    <n v="497.28"/>
    <s v="Solid"/>
    <s v="oxide"/>
    <n v="30"/>
    <s v="4h"/>
    <m/>
    <n v="1.344E-8"/>
  </r>
  <r>
    <n v="20"/>
    <x v="0"/>
    <n v="0.04"/>
    <n v="497.28"/>
    <s v="Solid"/>
    <s v="oxide"/>
    <n v="30"/>
    <s v="4h"/>
    <m/>
    <n v="1.344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4" Type="http://schemas.openxmlformats.org/officeDocument/2006/relationships/table" Target="../tables/table6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9" activePane="bottomLeft" state="frozenSplit"/>
      <selection activeCell="C5" sqref="C5"/>
      <selection pane="bottomLeft" activeCell="G44" sqref="G4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897</v>
      </c>
    </row>
    <row r="3" spans="1:4">
      <c r="A3" s="17" t="s">
        <v>9</v>
      </c>
      <c r="B3" s="11" t="s">
        <v>896</v>
      </c>
    </row>
    <row r="4" spans="1:4">
      <c r="A4" s="17" t="s">
        <v>12</v>
      </c>
      <c r="B4" s="11" t="s">
        <v>880</v>
      </c>
    </row>
    <row r="5" spans="1:4">
      <c r="A5" s="17" t="s">
        <v>10</v>
      </c>
      <c r="B5" s="11" t="s">
        <v>881</v>
      </c>
      <c r="C5" s="9" t="s">
        <v>875</v>
      </c>
    </row>
    <row r="6" spans="1:4">
      <c r="A6" s="17" t="s">
        <v>11</v>
      </c>
      <c r="B6" s="11" t="s">
        <v>882</v>
      </c>
    </row>
    <row r="7" spans="1:4">
      <c r="A7" s="17" t="s">
        <v>879</v>
      </c>
      <c r="B7" s="11" t="s">
        <v>895</v>
      </c>
    </row>
    <row r="8" spans="1:4">
      <c r="A8" s="17" t="s">
        <v>13</v>
      </c>
      <c r="B8" s="11" t="s">
        <v>884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885</v>
      </c>
      <c r="D10" s="40"/>
    </row>
    <row r="11" spans="1:4">
      <c r="A11" s="17" t="s">
        <v>809</v>
      </c>
      <c r="B11" s="11" t="s">
        <v>883</v>
      </c>
    </row>
    <row r="12" spans="1:4">
      <c r="A12" s="17" t="s">
        <v>26</v>
      </c>
      <c r="B12" s="41" t="s">
        <v>894</v>
      </c>
    </row>
    <row r="13" spans="1:4">
      <c r="A13" s="17" t="s">
        <v>839</v>
      </c>
      <c r="B13" s="9" t="s">
        <v>891</v>
      </c>
    </row>
    <row r="14" spans="1:4">
      <c r="A14" s="17" t="s">
        <v>16</v>
      </c>
      <c r="B14" s="28" t="s">
        <v>893</v>
      </c>
    </row>
    <row r="15" spans="1:4">
      <c r="A15" s="17" t="s">
        <v>41</v>
      </c>
      <c r="B15" s="12" t="s">
        <v>886</v>
      </c>
      <c r="C15" s="9" t="s">
        <v>854</v>
      </c>
      <c r="D15" s="39"/>
    </row>
    <row r="16" spans="1:4">
      <c r="A16" s="17" t="s">
        <v>40</v>
      </c>
      <c r="B16" s="13">
        <v>41255</v>
      </c>
      <c r="C16" s="9" t="s">
        <v>854</v>
      </c>
    </row>
    <row r="17" spans="1:34">
      <c r="A17" s="17" t="s">
        <v>811</v>
      </c>
      <c r="B17" s="13" t="s">
        <v>892</v>
      </c>
      <c r="C17" s="9" t="s">
        <v>853</v>
      </c>
    </row>
    <row r="18" spans="1:34">
      <c r="A18" s="17" t="s">
        <v>42</v>
      </c>
      <c r="B18" s="11" t="s">
        <v>887</v>
      </c>
      <c r="C18" s="9" t="s">
        <v>43</v>
      </c>
      <c r="E18" s="10" t="s">
        <v>890</v>
      </c>
    </row>
    <row r="19" spans="1:34">
      <c r="A19" s="17" t="s">
        <v>807</v>
      </c>
      <c r="B19" s="11">
        <v>1</v>
      </c>
      <c r="C19" s="9" t="s">
        <v>43</v>
      </c>
      <c r="E19" s="42">
        <f>SUM(D24:D43)</f>
        <v>9945.5999999999985</v>
      </c>
    </row>
    <row r="20" spans="1:34">
      <c r="A20" s="17" t="s">
        <v>808</v>
      </c>
      <c r="B20" s="38">
        <v>5</v>
      </c>
      <c r="F20" s="10" t="s">
        <v>889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0.04</v>
      </c>
      <c r="D24" s="30">
        <f>IF(Table5[[#This Row],[Mass (g)]]="","",Table5[[#This Row],[Mass (g)]]*VLOOKUP(Table5[[#This Row],[Nuclide]],Doedata,4)*37000000000)</f>
        <v>497.28</v>
      </c>
      <c r="E24" s="10" t="s">
        <v>820</v>
      </c>
      <c r="F24" s="10" t="s">
        <v>888</v>
      </c>
      <c r="G24" s="10">
        <v>7</v>
      </c>
      <c r="H24" s="10" t="s">
        <v>836</v>
      </c>
      <c r="I24" s="10" t="s">
        <v>887</v>
      </c>
      <c r="J24" s="25">
        <f>IF(Table5[[#This Row],[Activity (Bq)]]="","",Table5[[#This Row],[Activity (Bq)]]/37000000000)</f>
        <v>1.344E-8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0.04</v>
      </c>
      <c r="D25" s="30">
        <f>IF(Table5[[#This Row],[Mass (g)]]="","",Table5[[#This Row],[Mass (g)]]*VLOOKUP(Table5[[#This Row],[Nuclide]],Doedata,4)*37000000000)</f>
        <v>497.28</v>
      </c>
      <c r="E25" s="10" t="s">
        <v>820</v>
      </c>
      <c r="F25" s="10" t="s">
        <v>888</v>
      </c>
      <c r="G25" s="10">
        <v>7</v>
      </c>
      <c r="H25" s="10" t="s">
        <v>836</v>
      </c>
      <c r="I25" s="10" t="s">
        <v>887</v>
      </c>
      <c r="J25" s="25">
        <f>IF(Table5[[#This Row],[Activity (Bq)]]="","",Table5[[#This Row],[Activity (Bq)]]/37000000000)</f>
        <v>1.344E-8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0.04</v>
      </c>
      <c r="D26" s="30">
        <f>IF(Table5[[#This Row],[Mass (g)]]="","",Table5[[#This Row],[Mass (g)]]*VLOOKUP(Table5[[#This Row],[Nuclide]],Doedata,4)*37000000000)</f>
        <v>497.28</v>
      </c>
      <c r="E26" s="10" t="s">
        <v>820</v>
      </c>
      <c r="F26" s="10" t="s">
        <v>888</v>
      </c>
      <c r="G26" s="10">
        <v>7</v>
      </c>
      <c r="H26" s="10" t="s">
        <v>836</v>
      </c>
      <c r="I26" s="10" t="s">
        <v>887</v>
      </c>
      <c r="J26" s="25">
        <f>IF(Table5[[#This Row],[Activity (Bq)]]="","",Table5[[#This Row],[Activity (Bq)]]/37000000000)</f>
        <v>1.344E-8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0.04</v>
      </c>
      <c r="D27" s="30">
        <f>IF(Table5[[#This Row],[Mass (g)]]="","",Table5[[#This Row],[Mass (g)]]*VLOOKUP(Table5[[#This Row],[Nuclide]],Doedata,4)*37000000000)</f>
        <v>497.28</v>
      </c>
      <c r="E27" s="10" t="s">
        <v>820</v>
      </c>
      <c r="F27" s="10" t="s">
        <v>888</v>
      </c>
      <c r="G27" s="10">
        <v>7</v>
      </c>
      <c r="H27" s="10" t="s">
        <v>836</v>
      </c>
      <c r="I27" s="10" t="s">
        <v>887</v>
      </c>
      <c r="J27" s="25">
        <f>IF(Table5[[#This Row],[Activity (Bq)]]="","",Table5[[#This Row],[Activity (Bq)]]/37000000000)</f>
        <v>1.344E-8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0.04</v>
      </c>
      <c r="D28" s="30">
        <f>IF(Table5[[#This Row],[Mass (g)]]="","",Table5[[#This Row],[Mass (g)]]*VLOOKUP(Table5[[#This Row],[Nuclide]],Doedata,4)*37000000000)</f>
        <v>497.28</v>
      </c>
      <c r="E28" s="10" t="s">
        <v>820</v>
      </c>
      <c r="F28" s="10" t="s">
        <v>888</v>
      </c>
      <c r="G28" s="10">
        <v>7</v>
      </c>
      <c r="H28" s="10" t="s">
        <v>836</v>
      </c>
      <c r="I28" s="10" t="s">
        <v>887</v>
      </c>
      <c r="J28" s="25">
        <f>IF(Table5[[#This Row],[Activity (Bq)]]="","",Table5[[#This Row],[Activity (Bq)]]/37000000000)</f>
        <v>1.344E-8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0.04</v>
      </c>
      <c r="D29" s="30">
        <f>IF(Table5[[#This Row],[Mass (g)]]="","",Table5[[#This Row],[Mass (g)]]*VLOOKUP(Table5[[#This Row],[Nuclide]],Doedata,4)*37000000000)</f>
        <v>497.28</v>
      </c>
      <c r="E29" s="10" t="s">
        <v>820</v>
      </c>
      <c r="F29" s="10" t="s">
        <v>888</v>
      </c>
      <c r="G29" s="10">
        <v>7</v>
      </c>
      <c r="H29" s="10" t="s">
        <v>836</v>
      </c>
      <c r="I29" s="10" t="s">
        <v>887</v>
      </c>
      <c r="J29" s="25">
        <f>IF(Table5[[#This Row],[Activity (Bq)]]="","",Table5[[#This Row],[Activity (Bq)]]/37000000000)</f>
        <v>1.344E-8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0.04</v>
      </c>
      <c r="D30" s="30">
        <f>IF(Table5[[#This Row],[Mass (g)]]="","",Table5[[#This Row],[Mass (g)]]*VLOOKUP(Table5[[#This Row],[Nuclide]],Doedata,4)*37000000000)</f>
        <v>497.28</v>
      </c>
      <c r="E30" s="10" t="s">
        <v>820</v>
      </c>
      <c r="F30" s="10" t="s">
        <v>888</v>
      </c>
      <c r="G30" s="10">
        <v>7</v>
      </c>
      <c r="H30" s="10" t="s">
        <v>836</v>
      </c>
      <c r="I30" s="10" t="s">
        <v>887</v>
      </c>
      <c r="J30" s="25">
        <f>IF(Table5[[#This Row],[Activity (Bq)]]="","",Table5[[#This Row],[Activity (Bq)]]/37000000000)</f>
        <v>1.344E-8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0.04</v>
      </c>
      <c r="D31" s="30">
        <f>IF(Table5[[#This Row],[Mass (g)]]="","",Table5[[#This Row],[Mass (g)]]*VLOOKUP(Table5[[#This Row],[Nuclide]],Doedata,4)*37000000000)</f>
        <v>497.28</v>
      </c>
      <c r="E31" s="10" t="s">
        <v>820</v>
      </c>
      <c r="F31" s="10" t="s">
        <v>888</v>
      </c>
      <c r="G31" s="10">
        <v>7</v>
      </c>
      <c r="H31" s="10" t="s">
        <v>836</v>
      </c>
      <c r="I31" s="10" t="s">
        <v>887</v>
      </c>
      <c r="J31" s="25">
        <f>IF(Table5[[#This Row],[Activity (Bq)]]="","",Table5[[#This Row],[Activity (Bq)]]/37000000000)</f>
        <v>1.344E-8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0.04</v>
      </c>
      <c r="D32" s="30">
        <f>IF(Table5[[#This Row],[Mass (g)]]="","",Table5[[#This Row],[Mass (g)]]*VLOOKUP(Table5[[#This Row],[Nuclide]],Doedata,4)*37000000000)</f>
        <v>497.28</v>
      </c>
      <c r="E32" s="10" t="s">
        <v>820</v>
      </c>
      <c r="F32" s="10" t="s">
        <v>888</v>
      </c>
      <c r="G32" s="10">
        <v>7</v>
      </c>
      <c r="H32" s="10" t="s">
        <v>836</v>
      </c>
      <c r="I32" s="10" t="s">
        <v>887</v>
      </c>
      <c r="J32" s="25">
        <f>IF(Table5[[#This Row],[Activity (Bq)]]="","",Table5[[#This Row],[Activity (Bq)]]/37000000000)</f>
        <v>1.344E-8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0.04</v>
      </c>
      <c r="D33" s="30">
        <f>IF(Table5[[#This Row],[Mass (g)]]="","",Table5[[#This Row],[Mass (g)]]*VLOOKUP(Table5[[#This Row],[Nuclide]],Doedata,4)*37000000000)</f>
        <v>497.28</v>
      </c>
      <c r="E33" s="10" t="s">
        <v>30</v>
      </c>
      <c r="F33" s="10" t="s">
        <v>888</v>
      </c>
      <c r="G33" s="10">
        <v>7</v>
      </c>
      <c r="H33" s="10" t="s">
        <v>836</v>
      </c>
      <c r="I33" s="10" t="s">
        <v>887</v>
      </c>
      <c r="J33" s="25">
        <f>IF(Table5[[#This Row],[Activity (Bq)]]="","",Table5[[#This Row],[Activity (Bq)]]/37000000000)</f>
        <v>1.344E-8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0.04</v>
      </c>
      <c r="D34" s="30">
        <f>IF(Table5[[#This Row],[Mass (g)]]="","",Table5[[#This Row],[Mass (g)]]*VLOOKUP(Table5[[#This Row],[Nuclide]],Doedata,4)*37000000000)</f>
        <v>497.28</v>
      </c>
      <c r="E34" s="10" t="s">
        <v>30</v>
      </c>
      <c r="F34" s="10" t="s">
        <v>888</v>
      </c>
      <c r="G34" s="10">
        <v>7</v>
      </c>
      <c r="H34" s="10" t="s">
        <v>836</v>
      </c>
      <c r="I34" s="10" t="s">
        <v>887</v>
      </c>
      <c r="J34" s="25">
        <f>IF(Table5[[#This Row],[Activity (Bq)]]="","",Table5[[#This Row],[Activity (Bq)]]/37000000000)</f>
        <v>1.344E-8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v>12</v>
      </c>
      <c r="B35" s="9" t="s">
        <v>35</v>
      </c>
      <c r="C35" s="18">
        <v>0.04</v>
      </c>
      <c r="D35" s="30">
        <f>IF(Table5[[#This Row],[Mass (g)]]="","",Table5[[#This Row],[Mass (g)]]*VLOOKUP(Table5[[#This Row],[Nuclide]],Doedata,4)*37000000000)</f>
        <v>497.28</v>
      </c>
      <c r="E35" s="10" t="s">
        <v>30</v>
      </c>
      <c r="F35" s="10" t="s">
        <v>888</v>
      </c>
      <c r="G35" s="10">
        <v>7</v>
      </c>
      <c r="H35" s="10" t="s">
        <v>836</v>
      </c>
      <c r="I35" s="10" t="s">
        <v>887</v>
      </c>
      <c r="J35" s="25">
        <f>IF(Table5[[#This Row],[Activity (Bq)]]="","",Table5[[#This Row],[Activity (Bq)]]/37000000000)</f>
        <v>1.344E-8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>
        <v>13</v>
      </c>
      <c r="B36" s="9" t="s">
        <v>35</v>
      </c>
      <c r="C36" s="18">
        <v>0.04</v>
      </c>
      <c r="D36" s="30">
        <f>IF(Table5[[#This Row],[Mass (g)]]="","",Table5[[#This Row],[Mass (g)]]*VLOOKUP(Table5[[#This Row],[Nuclide]],Doedata,4)*37000000000)</f>
        <v>497.28</v>
      </c>
      <c r="E36" s="10" t="s">
        <v>30</v>
      </c>
      <c r="F36" s="10" t="s">
        <v>888</v>
      </c>
      <c r="G36" s="10">
        <v>7</v>
      </c>
      <c r="H36" s="10" t="s">
        <v>836</v>
      </c>
      <c r="I36" s="10" t="s">
        <v>887</v>
      </c>
      <c r="J36" s="25">
        <f>IF(Table5[[#This Row],[Activity (Bq)]]="","",Table5[[#This Row],[Activity (Bq)]]/37000000000)</f>
        <v>1.344E-8</v>
      </c>
      <c r="AD36" s="29" t="s">
        <v>68</v>
      </c>
      <c r="AE36" s="17"/>
      <c r="AF36" s="17"/>
      <c r="AG36" s="17" t="s">
        <v>861</v>
      </c>
      <c r="AH36" s="17"/>
    </row>
    <row r="37" spans="1:34">
      <c r="A37" s="9">
        <v>14</v>
      </c>
      <c r="B37" s="9" t="s">
        <v>35</v>
      </c>
      <c r="C37" s="18">
        <v>0.04</v>
      </c>
      <c r="D37" s="30">
        <f>IF(Table5[[#This Row],[Mass (g)]]="","",Table5[[#This Row],[Mass (g)]]*VLOOKUP(Table5[[#This Row],[Nuclide]],Doedata,4)*37000000000)</f>
        <v>497.28</v>
      </c>
      <c r="E37" s="10" t="s">
        <v>30</v>
      </c>
      <c r="F37" s="10" t="s">
        <v>888</v>
      </c>
      <c r="G37" s="10">
        <v>7</v>
      </c>
      <c r="H37" s="10" t="s">
        <v>836</v>
      </c>
      <c r="I37" s="10" t="s">
        <v>887</v>
      </c>
      <c r="J37" s="25">
        <f>IF(Table5[[#This Row],[Activity (Bq)]]="","",Table5[[#This Row],[Activity (Bq)]]/37000000000)</f>
        <v>1.344E-8</v>
      </c>
      <c r="AD37" s="29" t="s">
        <v>69</v>
      </c>
      <c r="AE37" s="17"/>
      <c r="AF37" s="17"/>
      <c r="AG37" s="17" t="s">
        <v>862</v>
      </c>
      <c r="AH37" s="17"/>
    </row>
    <row r="38" spans="1:34">
      <c r="A38" s="9">
        <v>15</v>
      </c>
      <c r="B38" s="9" t="s">
        <v>35</v>
      </c>
      <c r="C38" s="18">
        <v>0.04</v>
      </c>
      <c r="D38" s="30">
        <f>IF(Table5[[#This Row],[Mass (g)]]="","",Table5[[#This Row],[Mass (g)]]*VLOOKUP(Table5[[#This Row],[Nuclide]],Doedata,4)*37000000000)</f>
        <v>497.28</v>
      </c>
      <c r="E38" s="10" t="s">
        <v>30</v>
      </c>
      <c r="F38" s="10" t="s">
        <v>888</v>
      </c>
      <c r="G38" s="10">
        <v>7</v>
      </c>
      <c r="H38" s="10" t="s">
        <v>836</v>
      </c>
      <c r="I38" s="10"/>
      <c r="J38" s="25">
        <f>IF(Table5[[#This Row],[Activity (Bq)]]="","",Table5[[#This Row],[Activity (Bq)]]/37000000000)</f>
        <v>1.344E-8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>
        <v>16</v>
      </c>
      <c r="B39" s="9" t="s">
        <v>35</v>
      </c>
      <c r="C39" s="18">
        <v>0.04</v>
      </c>
      <c r="D39" s="30">
        <f>IF(Table5[[#This Row],[Mass (g)]]="","",Table5[[#This Row],[Mass (g)]]*VLOOKUP(Table5[[#This Row],[Nuclide]],Doedata,4)*37000000000)</f>
        <v>497.28</v>
      </c>
      <c r="E39" s="10" t="s">
        <v>30</v>
      </c>
      <c r="F39" s="10" t="s">
        <v>888</v>
      </c>
      <c r="G39" s="10">
        <v>7</v>
      </c>
      <c r="H39" s="10" t="s">
        <v>836</v>
      </c>
      <c r="I39" s="10"/>
      <c r="J39" s="25">
        <f>IF(Table5[[#This Row],[Activity (Bq)]]="","",Table5[[#This Row],[Activity (Bq)]]/37000000000)</f>
        <v>1.344E-8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>
        <v>17</v>
      </c>
      <c r="B40" s="9" t="s">
        <v>35</v>
      </c>
      <c r="C40" s="18">
        <v>0.04</v>
      </c>
      <c r="D40" s="30">
        <f>IF(Table5[[#This Row],[Mass (g)]]="","",Table5[[#This Row],[Mass (g)]]*VLOOKUP(Table5[[#This Row],[Nuclide]],Doedata,4)*37000000000)</f>
        <v>497.28</v>
      </c>
      <c r="E40" s="10" t="s">
        <v>30</v>
      </c>
      <c r="F40" s="10" t="s">
        <v>888</v>
      </c>
      <c r="G40" s="10">
        <v>7</v>
      </c>
      <c r="H40" s="10" t="s">
        <v>836</v>
      </c>
      <c r="I40" s="10"/>
      <c r="J40" s="25">
        <f>IF(Table5[[#This Row],[Activity (Bq)]]="","",Table5[[#This Row],[Activity (Bq)]]/37000000000)</f>
        <v>1.344E-8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>
        <v>18</v>
      </c>
      <c r="B41" s="9" t="s">
        <v>35</v>
      </c>
      <c r="C41" s="18">
        <v>0.04</v>
      </c>
      <c r="D41" s="30">
        <f>IF(Table5[[#This Row],[Mass (g)]]="","",Table5[[#This Row],[Mass (g)]]*VLOOKUP(Table5[[#This Row],[Nuclide]],Doedata,4)*37000000000)</f>
        <v>497.28</v>
      </c>
      <c r="E41" s="10" t="s">
        <v>30</v>
      </c>
      <c r="F41" s="10" t="s">
        <v>888</v>
      </c>
      <c r="G41" s="10">
        <v>7</v>
      </c>
      <c r="H41" s="10" t="s">
        <v>836</v>
      </c>
      <c r="I41" s="10"/>
      <c r="J41" s="25">
        <f>IF(Table5[[#This Row],[Activity (Bq)]]="","",Table5[[#This Row],[Activity (Bq)]]/37000000000)</f>
        <v>1.344E-8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>
        <v>19</v>
      </c>
      <c r="B42" s="9" t="s">
        <v>35</v>
      </c>
      <c r="C42" s="18">
        <v>0.04</v>
      </c>
      <c r="D42" s="30">
        <f>IF(Table5[[#This Row],[Mass (g)]]="","",Table5[[#This Row],[Mass (g)]]*VLOOKUP(Table5[[#This Row],[Nuclide]],Doedata,4)*37000000000)</f>
        <v>497.28</v>
      </c>
      <c r="E42" s="10" t="s">
        <v>30</v>
      </c>
      <c r="F42" s="10" t="s">
        <v>888</v>
      </c>
      <c r="G42" s="10">
        <v>7</v>
      </c>
      <c r="H42" s="10" t="s">
        <v>836</v>
      </c>
      <c r="I42" s="10"/>
      <c r="J42" s="25">
        <f>IF(Table5[[#This Row],[Activity (Bq)]]="","",Table5[[#This Row],[Activity (Bq)]]/37000000000)</f>
        <v>1.344E-8</v>
      </c>
      <c r="AD42" s="29" t="s">
        <v>73</v>
      </c>
      <c r="AE42" s="17"/>
      <c r="AF42" s="17"/>
      <c r="AG42" s="17" t="s">
        <v>832</v>
      </c>
      <c r="AH42" s="17"/>
    </row>
    <row r="43" spans="1:34">
      <c r="A43" s="9">
        <v>20</v>
      </c>
      <c r="B43" s="9" t="s">
        <v>35</v>
      </c>
      <c r="C43" s="18">
        <v>0.04</v>
      </c>
      <c r="D43" s="30">
        <f>IF(Table5[[#This Row],[Mass (g)]]="","",Table5[[#This Row],[Mass (g)]]*VLOOKUP(Table5[[#This Row],[Nuclide]],Doedata,4)*37000000000)</f>
        <v>497.28</v>
      </c>
      <c r="E43" s="10" t="s">
        <v>30</v>
      </c>
      <c r="F43" s="10" t="s">
        <v>888</v>
      </c>
      <c r="G43" s="10">
        <v>7</v>
      </c>
      <c r="H43" s="10" t="s">
        <v>836</v>
      </c>
      <c r="I43" s="10"/>
      <c r="J43" s="25">
        <f>IF(Table5[[#This Row],[Activity (Bq)]]="","",Table5[[#This Row],[Activity (Bq)]]/37000000000)</f>
        <v>1.344E-8</v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paperSize="9" orientation="portrait" horizontalDpi="4294967292" verticalDpi="4294967292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workbookViewId="0">
      <selection sqref="A1:A1048576"/>
    </sheetView>
  </sheetViews>
  <sheetFormatPr baseColWidth="10" defaultRowHeight="14" x14ac:dyDescent="0"/>
  <cols>
    <col min="1" max="1" width="15.83203125" customWidth="1"/>
    <col min="4" max="4" width="12.83203125" customWidth="1"/>
    <col min="5" max="5" width="13.83203125" customWidth="1"/>
    <col min="6" max="6" width="14.83203125" customWidth="1"/>
    <col min="7" max="8" width="12.6640625" customWidth="1"/>
    <col min="9" max="9" width="23.1640625" customWidth="1"/>
    <col min="10" max="10" width="12.332031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D2" t="s">
        <v>53</v>
      </c>
      <c r="J2" t="s">
        <v>53</v>
      </c>
    </row>
    <row r="3" spans="1:10">
      <c r="D3" t="s">
        <v>53</v>
      </c>
      <c r="J3" t="s">
        <v>53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workbookViewId="0">
      <selection sqref="A1:J186"/>
    </sheetView>
  </sheetViews>
  <sheetFormatPr baseColWidth="10" defaultRowHeight="14" x14ac:dyDescent="0"/>
  <cols>
    <col min="1" max="1" width="15.83203125" customWidth="1"/>
    <col min="4" max="4" width="12.83203125" customWidth="1"/>
    <col min="5" max="5" width="13.83203125" customWidth="1"/>
    <col min="6" max="6" width="14.83203125" customWidth="1"/>
    <col min="7" max="8" width="12.6640625" customWidth="1"/>
    <col min="9" max="9" width="23.1640625" customWidth="1"/>
    <col min="10" max="10" width="12.332031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D2" t="s">
        <v>53</v>
      </c>
      <c r="J2" t="s">
        <v>53</v>
      </c>
    </row>
    <row r="3" spans="1:10">
      <c r="D3" t="s">
        <v>53</v>
      </c>
      <c r="J3" t="s">
        <v>53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7"/>
  <sheetViews>
    <sheetView workbookViewId="0">
      <selection activeCell="C7" sqref="C7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35</v>
      </c>
      <c r="B5" s="19">
        <v>0.80000000000000016</v>
      </c>
      <c r="C5" s="19">
        <v>9945.5999999999985</v>
      </c>
      <c r="D5" s="19">
        <v>2.6879999999999992E-7</v>
      </c>
    </row>
    <row r="6" spans="1:4">
      <c r="A6" s="24" t="s">
        <v>842</v>
      </c>
      <c r="B6" s="19"/>
      <c r="C6" s="19">
        <v>0</v>
      </c>
      <c r="D6" s="19">
        <v>0</v>
      </c>
    </row>
    <row r="7" spans="1:4">
      <c r="A7" s="24" t="s">
        <v>843</v>
      </c>
      <c r="B7" s="19">
        <v>0.80000000000000016</v>
      </c>
      <c r="C7" s="19">
        <v>9945.5999999999985</v>
      </c>
      <c r="D7" s="19">
        <v>2.6879999999999992E-7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Notice Data (Enter Data Here)</vt:lpstr>
      <vt:lpstr>Sheet1</vt:lpstr>
      <vt:lpstr>Sheet2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Kelly  Plathe</cp:lastModifiedBy>
  <cp:lastPrinted>2010-11-18T22:52:38Z</cp:lastPrinted>
  <dcterms:created xsi:type="dcterms:W3CDTF">2010-11-12T20:51:00Z</dcterms:created>
  <dcterms:modified xsi:type="dcterms:W3CDTF">2012-11-30T10:47:00Z</dcterms:modified>
</cp:coreProperties>
</file>