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240" yWindow="20" windowWidth="36780" windowHeight="278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<sst xmlns="http://schemas.openxmlformats.org/spreadsheetml/2006/main" count="3257" uniqueCount="895">
  <si>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</si>
  <si>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</si>
  <si>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</si>
  <si>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</si>
  <si>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</si>
  <si>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</si>
  <si>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</si>
  <si>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</si>
  <si>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</si>
  <si>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</si>
  <si>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</si>
  <si>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</si>
  <si>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</si>
  <si>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</si>
  <si>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</si>
  <si>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</si>
  <si>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</si>
  <si>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</si>
  <si>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</si>
  <si>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</si>
  <si>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</si>
  <si>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</si>
  <si>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</si>
  <si>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</si>
  <si>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</si>
  <si>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</si>
  <si>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</si>
  <si>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</si>
  <si>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</si>
  <si>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</si>
  <si>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</si>
  <si>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</si>
  <si>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</si>
  <si>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</si>
  <si>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</si>
  <si>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</si>
  <si>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</si>
  <si>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</si>
  <si>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</si>
  <si>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</si>
  <si>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</si>
  <si>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</si>
  <si>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</si>
  <si>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</si>
  <si>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</si>
  <si>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</si>
  <si>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</si>
  <si>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</si>
  <si>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</si>
  <si>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</si>
  <si>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</si>
  <si>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</si>
  <si>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</si>
  <si>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</si>
  <si>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</si>
  <si>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</si>
  <si>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</si>
  <si>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</si>
  <si>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</si>
  <si>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</si>
  <si>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</si>
  <si>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</si>
  <si>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</si>
  <si>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</si>
  <si>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</si>
  <si>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</si>
  <si>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</si>
  <si>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</si>
  <si>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</si>
  <si>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</si>
  <si>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</si>
  <si>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</si>
  <si>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</si>
  <si>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</si>
  <si>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</si>
  <si>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</si>
  <si>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</si>
  <si>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</si>
  <si>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</si>
  <si>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</si>
  <si>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</si>
  <si>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</si>
  <si>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</si>
  <si>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</si>
  <si>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</si>
  <si>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</si>
  <si>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</si>
  <si>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</si>
  <si>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</si>
  <si>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</si>
  <si>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</si>
  <si>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</si>
  <si>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</si>
  <si>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</si>
  <si>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</si>
  <si>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</si>
  <si>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</si>
  <si>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</si>
  <si>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</si>
  <si>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</si>
  <si>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</si>
  <si>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</si>
  <si>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</si>
  <si>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</si>
  <si>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</si>
  <si>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</si>
  <si>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</si>
  <si>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</si>
  <si>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</si>
  <si>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</si>
  <si>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</si>
  <si>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</si>
  <si>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</si>
  <si>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</si>
  <si>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</si>
  <si>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</si>
  <si>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</si>
  <si>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</si>
  <si>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</si>
  <si>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</si>
  <si>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</si>
  <si>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</si>
  <si>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</si>
  <si>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</si>
  <si>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</si>
  <si>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</si>
  <si>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</si>
  <si>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</si>
  <si>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</si>
  <si>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</si>
  <si>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</si>
  <si>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</si>
  <si>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</si>
  <si>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</si>
  <si>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</si>
  <si>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</si>
  <si>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</si>
  <si>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</si>
  <si>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</si>
  <si>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</si>
  <si>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</si>
  <si>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</si>
  <si>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</si>
  <si>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</si>
  <si>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</si>
  <si>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</si>
  <si>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</si>
  <si>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</si>
  <si>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</si>
  <si>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</si>
  <si>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</si>
  <si>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</si>
  <si>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</si>
  <si>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</si>
  <si>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</si>
  <si>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</si>
  <si>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</si>
  <si>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</si>
  <si>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</si>
  <si>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</si>
  <si>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</si>
  <si>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</si>
  <si>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</si>
  <si>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</si>
  <si>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</si>
  <si>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</si>
  <si>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</si>
  <si>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</si>
  <si>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</si>
  <si>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</si>
  <si>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</si>
  <si>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</si>
  <si>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</si>
  <si>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</si>
  <si>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</si>
  <si>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</si>
  <si>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</si>
  <si>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</si>
  <si>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</si>
  <si>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</si>
  <si>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</si>
  <si>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</si>
  <si>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</si>
  <si>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</si>
  <si>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</si>
  <si>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</si>
  <si>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</si>
  <si>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</si>
  <si>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</si>
  <si>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</si>
  <si>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</si>
  <si>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</si>
  <si>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</si>
  <si>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</si>
  <si>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</si>
  <si>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</si>
  <si>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</si>
  <si>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</si>
  <si>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</si>
  <si>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</si>
  <si>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</si>
  <si>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</si>
  <si>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</si>
  <si>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</si>
  <si>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</si>
  <si>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</si>
  <si>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</si>
  <si>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</si>
  <si>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</si>
  <si>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</si>
  <si>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</si>
  <si>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</si>
  <si>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</si>
  <si>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</si>
  <si>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</si>
  <si>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</si>
  <si>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</si>
  <si>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</si>
  <si>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</si>
  <si>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</si>
  <si>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</si>
  <si>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</si>
  <si>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</si>
  <si>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</si>
  <si>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</si>
  <si>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</si>
  <si>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</si>
  <si>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</si>
  <si>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</si>
  <si>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</si>
  <si>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</si>
  <si>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</si>
  <si>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</si>
  <si>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</si>
  <si>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</si>
  <si>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</si>
  <si>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</si>
  <si>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</si>
  <si>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</si>
  <si>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</si>
  <si>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</si>
  <si>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</si>
  <si>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</si>
  <si>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</si>
  <si>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</si>
  <si>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</si>
  <si>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</si>
  <si>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</si>
  <si>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</si>
  <si>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</si>
  <si>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</si>
  <si>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</si>
  <si>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</si>
  <si>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</si>
  <si>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</si>
  <si>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</si>
  <si>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</si>
  <si>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</si>
  <si>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</si>
  <si>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</si>
  <si>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</si>
  <si>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</si>
  <si>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</si>
  <si>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</si>
  <si>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</si>
  <si>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</si>
  <si>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</si>
  <si>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</si>
  <si>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</si>
  <si>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</si>
  <si>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</si>
  <si>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</si>
  <si>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</si>
  <si>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</si>
  <si>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</si>
  <si>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</si>
  <si>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</si>
  <si>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</si>
  <si>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</si>
  <si>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</si>
  <si>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</si>
  <si>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</si>
  <si>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</si>
  <si>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</si>
  <si>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</si>
  <si>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</si>
  <si>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</si>
  <si>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</si>
  <si>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</si>
  <si>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</si>
  <si>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</si>
  <si>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</si>
  <si>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</si>
  <si>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</si>
  <si>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</si>
  <si>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</si>
  <si>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</si>
  <si>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</si>
  <si>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</si>
  <si>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</si>
  <si>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</si>
  <si>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</si>
  <si>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</si>
  <si>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</si>
  <si>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</si>
  <si>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</si>
  <si>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</si>
  <si>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</si>
  <si>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</si>
  <si>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</si>
  <si>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</si>
  <si>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</si>
  <si>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</si>
  <si>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</si>
  <si>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</si>
  <si>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</si>
  <si>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</si>
  <si>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</si>
  <si>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</si>
  <si>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</si>
  <si>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</si>
  <si>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</si>
  <si>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</si>
  <si>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</si>
  <si>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</si>
  <si>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</si>
  <si>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</si>
  <si>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</si>
  <si>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</si>
  <si>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</si>
  <si>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</si>
  <si>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</si>
  <si>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</si>
  <si>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</si>
  <si>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</si>
  <si>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</si>
  <si>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</si>
  <si>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</si>
  <si>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</si>
  <si>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</si>
  <si>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</si>
  <si>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</si>
  <si>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</si>
  <si>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</si>
  <si>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</si>
  <si>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</si>
  <si>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</si>
  <si>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</si>
  <si>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</si>
  <si>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</si>
  <si>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</si>
  <si>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</si>
  <si>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</si>
  <si>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</si>
  <si>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</si>
  <si>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</si>
  <si>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</si>
  <si>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</si>
  <si>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</si>
  <si>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</si>
  <si>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</si>
  <si>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</si>
  <si>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</si>
  <si>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</si>
  <si>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</si>
  <si>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</si>
  <si>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</si>
  <si>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</si>
  <si>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</si>
  <si>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</si>
  <si>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</si>
  <si>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</si>
  <si>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</si>
  <si>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</si>
  <si>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</si>
  <si>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</si>
  <si>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</si>
  <si>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</si>
  <si>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</si>
  <si>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</si>
  <si>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</si>
  <si>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</si>
  <si>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</si>
  <si>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</si>
  <si>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</si>
  <si>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</si>
  <si>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</si>
  <si>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</si>
  <si>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</si>
  <si>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</si>
  <si>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</si>
  <si>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</si>
  <si>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</si>
  <si>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</si>
  <si>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</si>
  <si>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</si>
  <si>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</si>
  <si>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</si>
  <si>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</si>
  <si>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</si>
  <si>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</si>
  <si>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</si>
  <si>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</si>
  <si>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</si>
  <si>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</si>
  <si>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</si>
  <si>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</si>
  <si>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</si>
  <si>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</si>
  <si>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</si>
  <si>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</si>
  <si>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</si>
  <si>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</si>
  <si>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</si>
  <si>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</si>
  <si>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</si>
  <si>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</si>
  <si>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</si>
  <si>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</si>
  <si>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</si>
  <si>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</si>
  <si>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</si>
  <si>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</si>
  <si>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</si>
  <si>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</si>
  <si>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</si>
  <si>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</si>
  <si>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</si>
  <si>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</si>
  <si>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</si>
  <si>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</si>
  <si>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</si>
  <si>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</si>
  <si>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</si>
  <si>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</si>
  <si>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</si>
  <si>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</si>
  <si>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</si>
  <si>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</si>
  <si>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</si>
  <si>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</si>
  <si>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</si>
  <si>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</si>
  <si>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</si>
  <si>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</si>
  <si>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</si>
  <si>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</si>
  <si>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</si>
  <si>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</si>
  <si>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</si>
  <si>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</si>
  <si>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</si>
  <si>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</si>
  <si>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</si>
  <si>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</si>
  <si>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</si>
  <si>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</si>
  <si>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</si>
  <si>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</si>
  <si>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</si>
  <si>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</si>
  <si>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</si>
  <si>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</si>
  <si>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</si>
  <si>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</si>
  <si>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</si>
  <si>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</si>
  <si>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</si>
  <si>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</si>
  <si>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</si>
  <si>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</si>
  <si>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</si>
  <si>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</si>
  <si>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</si>
  <si>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</si>
  <si>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</si>
  <si>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</si>
  <si>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</si>
  <si>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</si>
  <si>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</si>
  <si>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</si>
  <si>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</si>
  <si>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</si>
  <si>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</si>
  <si>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</si>
  <si>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</si>
  <si>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</si>
  <si>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</si>
  <si>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</si>
  <si>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</si>
  <si>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</si>
  <si>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</si>
  <si>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</si>
  <si>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</si>
  <si>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</si>
  <si>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</si>
  <si>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</si>
  <si>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</si>
  <si>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</si>
  <si>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</si>
  <si>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</si>
  <si>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</si>
  <si>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</si>
  <si>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</si>
  <si>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</si>
  <si>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</si>
  <si>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</si>
  <si>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</si>
  <si>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</si>
  <si>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</si>
  <si>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</si>
  <si>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</si>
  <si>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</si>
  <si>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</si>
  <si>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</si>
  <si>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</si>
  <si>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</si>
  <si>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</si>
  <si>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</si>
  <si>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</si>
  <si>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</si>
  <si>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</si>
  <si>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</si>
  <si>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</si>
  <si>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</si>
  <si>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</si>
  <si>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</si>
  <si>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</si>
  <si>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</si>
  <si>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</si>
  <si>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</si>
  <si>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</si>
  <si>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</si>
  <si>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</si>
  <si>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</si>
  <si>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</si>
  <si>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</si>
  <si>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</si>
  <si>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</si>
  <si>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</si>
  <si>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</si>
  <si>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</si>
  <si>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</si>
  <si>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</si>
  <si>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</si>
  <si>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</si>
  <si>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</si>
  <si>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</si>
  <si>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</si>
  <si>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</si>
  <si>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</si>
  <si>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</si>
  <si>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</si>
  <si>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</si>
  <si>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</si>
  <si>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</si>
  <si>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</si>
  <si>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</si>
  <si>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</si>
  <si>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</si>
  <si>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</si>
  <si>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</si>
  <si>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</si>
  <si>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</si>
  <si>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</si>
  <si>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</si>
  <si>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</si>
  <si>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</si>
  <si>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</si>
  <si>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</si>
  <si>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</si>
  <si>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</si>
  <si>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</si>
  <si>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</si>
  <si>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</si>
  <si>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</si>
  <si>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</si>
  <si>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</si>
  <si>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</si>
  <si>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</si>
  <si>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</si>
  <si>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</si>
  <si>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</si>
  <si>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</si>
  <si>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</si>
  <si>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</si>
  <si>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</si>
  <si>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</si>
  <si>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</si>
  <si>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</si>
  <si>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</si>
  <si>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</si>
  <si>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</si>
  <si>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</si>
  <si>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</si>
  <si>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</si>
  <si>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</si>
  <si>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</si>
  <si>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</si>
  <si>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</si>
  <si>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</si>
  <si>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</si>
  <si>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</si>
  <si>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</si>
  <si>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</si>
  <si>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</si>
  <si>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</si>
  <si>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</si>
  <si>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</si>
  <si>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</si>
  <si>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</si>
  <si>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</si>
  <si>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</si>
  <si>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</si>
  <si>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</si>
  <si>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</si>
  <si>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</si>
  <si>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</si>
  <si>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</si>
  <si>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</si>
  <si>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</si>
  <si>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</si>
  <si>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</si>
  <si>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</si>
  <si>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</si>
  <si>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</si>
  <si>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</si>
  <si>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</si>
  <si>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</si>
  <si>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</si>
  <si>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</si>
  <si>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</si>
  <si>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</si>
  <si>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</si>
  <si>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</si>
  <si>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</si>
  <si>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</si>
  <si>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</si>
  <si>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</si>
  <si>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</si>
  <si>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</si>
  <si>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</si>
  <si>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</si>
  <si>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</si>
  <si>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</si>
  <si>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</si>
  <si>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</si>
  <si>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</si>
  <si>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</si>
  <si>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</si>
  <si>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</si>
  <si>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</si>
  <si>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</si>
  <si>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</si>
  <si>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</si>
  <si>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</si>
  <si>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</si>
  <si>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</si>
  <si>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</si>
  <si>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</si>
  <si>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</si>
  <si>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</si>
  <si>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</si>
  <si>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</si>
  <si>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</si>
  <si>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</si>
  <si>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</si>
  <si>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</si>
  <si>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</si>
  <si>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</si>
  <si>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</si>
  <si>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</si>
  <si>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</si>
  <si>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</si>
  <si>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</si>
  <si>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</si>
  <si>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</si>
  <si>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</si>
  <si>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</si>
  <si>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</si>
  <si>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</si>
  <si>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</si>
  <si>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</si>
  <si>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</si>
  <si>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</si>
  <si>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</si>
  <si>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</si>
  <si>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</si>
  <si>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</si>
  <si>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</si>
  <si>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</si>
  <si>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</si>
  <si>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</si>
  <si>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</si>
  <si>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</si>
  <si>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</si>
  <si>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</si>
  <si>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</si>
  <si>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</si>
  <si>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</si>
  <si>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</si>
  <si>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</si>
  <si>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</si>
  <si>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</si>
  <si>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</si>
  <si>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</si>
  <si>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</si>
  <si>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</si>
  <si>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</si>
  <si>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</si>
  <si>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</si>
  <si>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</si>
  <si>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</si>
  <si>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</si>
  <si>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</si>
  <si>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</si>
  <si>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</si>
  <si>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</si>
  <si>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</si>
  <si>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</si>
  <si>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</si>
  <si>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</si>
  <si>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</si>
  <si>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</si>
  <si>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</si>
  <si>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</si>
  <si>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</si>
  <si>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</si>
  <si>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</si>
  <si>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</si>
  <si>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</si>
  <si>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</si>
  <si>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</si>
  <si>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</si>
  <si>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</si>
  <si>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</si>
  <si>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</si>
  <si>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</si>
  <si>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</si>
  <si>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</si>
  <si>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</si>
  <si>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</si>
  <si>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</si>
  <si>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</si>
  <si>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</si>
  <si>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</si>
  <si>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</si>
  <si>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</si>
  <si>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</si>
  <si>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</si>
  <si>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</si>
  <si>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</si>
  <si>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</si>
  <si>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</si>
  <si>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</si>
  <si>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</si>
  <si>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</si>
  <si>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</si>
  <si>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</si>
  <si>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</si>
  <si>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</si>
  <si>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</si>
  <si>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</si>
  <si>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</si>
  <si>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</si>
  <si>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</si>
  <si>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</si>
  <si>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</si>
  <si>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</si>
  <si>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</si>
  <si>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</si>
  <si>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</si>
  <si>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</si>
  <si>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</si>
  <si>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</si>
  <si>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</si>
  <si>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</si>
  <si>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</si>
  <si>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</si>
  <si>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</si>
  <si>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</si>
  <si>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</si>
  <si>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</si>
  <si>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</si>
  <si>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</si>
  <si>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</si>
  <si>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</si>
  <si>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</si>
  <si>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</si>
  <si>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</si>
  <si>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</si>
  <si>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</si>
  <si>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</si>
  <si>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</si>
  <si>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</si>
  <si>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</si>
  <si>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</si>
  <si>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</si>
  <si>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</si>
  <si>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</si>
  <si>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</si>
  <si>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</si>
  <si>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</si>
  <si>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</si>
  <si>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</si>
  <si>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</si>
  <si>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</si>
  <si>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</si>
  <si>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</si>
  <si>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</si>
  <si>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</si>
  <si>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</si>
  <si>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</si>
  <si>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</si>
  <si>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</si>
  <si>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</si>
  <si>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</si>
  <si>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</si>
  <si>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</si>
  <si>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</si>
  <si>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</si>
  <si>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</si>
  <si>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</si>
  <si>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</si>
  <si>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</si>
  <si>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</si>
  <si>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</si>
  <si>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</si>
  <si>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</si>
  <si>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</si>
  <si>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</si>
  <si>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</si>
  <si>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</si>
  <si>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</si>
  <si>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</si>
  <si>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</si>
  <si>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</si>
  <si>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</si>
  <si>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</si>
  <si>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</si>
  <si>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</si>
  <si>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</si>
  <si>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</si>
  <si>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</si>
  <si>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</si>
  <si>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</si>
  <si>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</si>
  <si>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</si>
  <si>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</si>
  <si>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</si>
  <si>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</si>
  <si>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</si>
  <si>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</si>
  <si>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</si>
  <si>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</si>
  <si>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</si>
  <si>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</si>
  <si>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</si>
  <si>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</si>
  <si>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</si>
  <si>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</si>
  <si>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</si>
  <si>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</si>
  <si>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</si>
  <si>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</si>
  <si>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</si>
  <si>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</si>
  <si>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</si>
  <si>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</si>
  <si>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</si>
  <si>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</si>
  <si>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</si>
  <si>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</si>
  <si>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</si>
  <si>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</si>
  <si>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</si>
  <si>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</si>
  <si>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</si>
  <si>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</si>
  <si>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</si>
  <si>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</si>
  <si>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</si>
  <si>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30 Bikini Atoll Road</t>
  </si>
  <si>
    <t>TA-48/Building 1/Room 415</t>
  </si>
  <si>
    <t>dallasreilly@lanl.gov</t>
  </si>
  <si>
    <t>Los Alamos</t>
  </si>
  <si>
    <t>NM</t>
  </si>
  <si>
    <t>U.S.</t>
  </si>
  <si>
    <t>217-741-1285</t>
  </si>
  <si>
    <t>BL 11-2</t>
  </si>
  <si>
    <t>NA</t>
  </si>
  <si>
    <t>Los Alamos National Laboratory (LANL)</t>
  </si>
  <si>
    <t>3672, 3666</t>
  </si>
  <si>
    <t>4-25-12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</si>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</sst>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</cellXfs>
  <cellStyles count="15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7" sqref="B17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891</v>
      </c>
    </row>
    <row r="5" spans="1:3">
      <c r="A5" s="17" t="s">
        <v>10</v>
      </c>
      <c r="B5" s="39" t="s">
        <v>882</v>
      </c>
      <c r="C5" s="9" t="s">
        <v>875</v>
      </c>
    </row>
    <row r="6" spans="1:3">
      <c r="A6" s="17" t="s">
        <v>11</v>
      </c>
      <c r="B6" s="39" t="s">
        <v>883</v>
      </c>
    </row>
    <row r="7" spans="1:3">
      <c r="A7" s="17" t="s">
        <v>879</v>
      </c>
      <c r="B7" s="39" t="s">
        <v>884</v>
      </c>
    </row>
    <row r="8" spans="1:3">
      <c r="A8" s="17" t="s">
        <v>13</v>
      </c>
      <c r="B8" s="39" t="s">
        <v>885</v>
      </c>
    </row>
    <row r="9" spans="1:3">
      <c r="A9" s="17" t="s">
        <v>14</v>
      </c>
      <c r="B9" s="39" t="s">
        <v>886</v>
      </c>
    </row>
    <row r="10" spans="1:3">
      <c r="A10" s="17" t="s">
        <v>15</v>
      </c>
      <c r="B10" s="39">
        <v>87545</v>
      </c>
    </row>
    <row r="11" spans="1:3">
      <c r="A11" s="17" t="s">
        <v>809</v>
      </c>
      <c r="B11" s="39" t="s">
        <v>887</v>
      </c>
    </row>
    <row r="12" spans="1:3">
      <c r="A12" s="17" t="s">
        <v>26</v>
      </c>
      <c r="B12" s="39" t="s">
        <v>888</v>
      </c>
    </row>
    <row r="13" spans="1:3">
      <c r="A13" s="17" t="s">
        <v>839</v>
      </c>
      <c r="B13" s="39" t="s">
        <v>892</v>
      </c>
    </row>
    <row r="14" spans="1:3">
      <c r="A14" s="17" t="s">
        <v>16</v>
      </c>
      <c r="B14" s="28" t="s">
        <v>893</v>
      </c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>
        <v>41031</v>
      </c>
      <c r="C16" s="9" t="s">
        <v>854</v>
      </c>
    </row>
    <row r="17" spans="1:34">
      <c r="A17" s="17" t="s">
        <v>811</v>
      </c>
      <c r="B17" s="40">
        <v>41037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 t="s">
        <v>890</v>
      </c>
      <c r="C19" s="9" t="s">
        <v>43</v>
      </c>
    </row>
    <row r="20" spans="1:34">
      <c r="A20" s="17" t="s">
        <v>808</v>
      </c>
      <c r="B20" s="38" t="s">
        <v>890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894</v>
      </c>
      <c r="B24" s="9" t="s">
        <v>748</v>
      </c>
      <c r="C24" s="18">
        <v>2.2900000000000001E-4</v>
      </c>
      <c r="D24" s="30">
        <f>IF(Table5[[#This Row],[Mass (g)]]="","",Table5[[#This Row],[Mass (g)]]*VLOOKUP(Table5[[#This Row],[Nuclide]],Doedata,4)*37000000000)</f>
        <v>52956.25</v>
      </c>
      <c r="E24" s="10" t="s">
        <v>30</v>
      </c>
      <c r="F24" s="10" t="s">
        <v>31</v>
      </c>
      <c r="G24" s="10">
        <v>7</v>
      </c>
      <c r="H24" s="10" t="s">
        <v>32</v>
      </c>
      <c r="I24" s="10" t="s">
        <v>894</v>
      </c>
      <c r="J24" s="25">
        <f>IF(Table5[[#This Row],[Activity (Bq)]]="","",Table5[[#This Row],[Activity (Bq)]]/37000000000)</f>
        <v>1.4312500000000001E-6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2.2231999999999998E-2</v>
      </c>
      <c r="D25" s="30">
        <f>IF(Table5[[#This Row],[Mass (g)]]="","",Table5[[#This Row],[Mass (g)]]*VLOOKUP(Table5[[#This Row],[Nuclide]],Doedata,4)*37000000000)</f>
        <v>1776.7814399999997</v>
      </c>
      <c r="E25" s="10" t="s">
        <v>30</v>
      </c>
      <c r="F25" s="10" t="s">
        <v>31</v>
      </c>
      <c r="G25" s="10">
        <v>7</v>
      </c>
      <c r="H25" s="10" t="s">
        <v>32</v>
      </c>
      <c r="I25" s="10"/>
      <c r="J25" s="25">
        <f>IF(Table5[[#This Row],[Activity (Bq)]]="","",Table5[[#This Row],[Activity (Bq)]]/37000000000)</f>
        <v>4.8021119999999996E-8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35</v>
      </c>
      <c r="C26" s="18">
        <v>0.49743900000000002</v>
      </c>
      <c r="D26" s="30">
        <f>IF(Table5[[#This Row],[Mass (g)]]="","",Table5[[#This Row],[Mass (g)]]*VLOOKUP(Table5[[#This Row],[Nuclide]],Doedata,4)*37000000000)</f>
        <v>6184.1616480000002</v>
      </c>
      <c r="E26" s="10" t="s">
        <v>30</v>
      </c>
      <c r="F26" s="10" t="s">
        <v>31</v>
      </c>
      <c r="G26" s="10">
        <v>7</v>
      </c>
      <c r="H26" s="10" t="s">
        <v>32</v>
      </c>
      <c r="I26" s="10"/>
      <c r="J26" s="25">
        <f>IF(Table5[[#This Row],[Activity (Bq)]]="","",Table5[[#This Row],[Activity (Bq)]]/37000000000)</f>
        <v>1.67139504E-7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41"/>
      <c r="D27" s="30" t="str">
        <f>IF(Table5[[#This Row],[Mass (g)]]="","",Table5[[#This Row],[Mass (g)]]*VLOOKUP(Table5[[#This Row],[Nuclide]],Doedata,4)*37000000000)</f>
        <v/>
      </c>
      <c r="I27" s="10"/>
      <c r="J27" s="25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41"/>
      <c r="D28" s="30" t="str">
        <f>IF(Table5[[#This Row],[Mass (g)]]="","",Table5[[#This Row],[Mass (g)]]*VLOOKUP(Table5[[#This Row],[Nuclide]],Doedata,4)*37000000000)</f>
        <v/>
      </c>
      <c r="I28" s="10"/>
      <c r="J28" s="25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41"/>
      <c r="D29" s="30" t="str">
        <f>IF(Table5[[#This Row],[Mass (g)]]="","",Table5[[#This Row],[Mass (g)]]*VLOOKUP(Table5[[#This Row],[Nuclide]],Doedata,4)*37000000000)</f>
        <v/>
      </c>
      <c r="I29" s="10"/>
      <c r="J29" s="25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41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2012-04-25T14:55:54Z</dcterms:modified>
</cp:coreProperties>
</file>