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75" i="1"/>
  <c r="J75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199"/>
  <c r="J199"/>
  <c r="D200"/>
  <c r="J200" s="1"/>
  <c r="D201"/>
  <c r="J201"/>
  <c r="D202"/>
  <c r="J202" s="1"/>
  <c r="D203"/>
  <c r="J203"/>
  <c r="D204"/>
  <c r="J204" s="1"/>
  <c r="D205"/>
  <c r="J205"/>
  <c r="D206"/>
  <c r="J206" s="1"/>
  <c r="D207"/>
  <c r="J207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<sst xmlns="http://schemas.openxmlformats.org/spreadsheetml/2006/main" count="3281" uniqueCount="903">
  <si>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</si>
  <si>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</si>
  <si>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</si>
  <si>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</si>
  <si>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</si>
  <si>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</si>
  <si>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</si>
  <si>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</si>
  <si>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</si>
  <si>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</si>
  <si>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</si>
  <si>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</si>
  <si>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</si>
  <si>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</si>
  <si>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</si>
  <si>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</si>
  <si>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</si>
  <si>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</si>
  <si>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</si>
  <si>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</si>
  <si>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</si>
  <si>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</si>
  <si>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</si>
  <si>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</si>
  <si>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</si>
  <si>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</si>
  <si>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</si>
  <si>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</si>
  <si>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</si>
  <si>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</si>
  <si>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</si>
  <si>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</si>
  <si>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</si>
  <si>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</si>
  <si>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</si>
  <si>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</si>
  <si>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</si>
  <si>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</si>
  <si>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</si>
  <si>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</si>
  <si>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</si>
  <si>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</si>
  <si>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</si>
  <si>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</si>
  <si>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</si>
  <si>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</si>
  <si>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</si>
  <si>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</si>
  <si>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</si>
  <si>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</si>
  <si>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</si>
  <si>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</si>
  <si>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</si>
  <si>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</si>
  <si>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</si>
  <si>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</si>
  <si>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</si>
  <si>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</si>
  <si>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</si>
  <si>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</si>
  <si>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</si>
  <si>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</si>
  <si>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</si>
  <si>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</si>
  <si>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</si>
  <si>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</si>
  <si>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</si>
  <si>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</si>
  <si>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</si>
  <si>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</si>
  <si>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</si>
  <si>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</si>
  <si>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</si>
  <si>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</si>
  <si>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</si>
  <si>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</si>
  <si>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</si>
  <si>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</si>
  <si>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</si>
  <si>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</si>
  <si>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</si>
  <si>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</si>
  <si>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</si>
  <si>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</si>
  <si>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</si>
  <si>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</si>
  <si>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</si>
  <si>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</si>
  <si>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</si>
  <si>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</si>
  <si>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</si>
  <si>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</si>
  <si>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</si>
  <si>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</si>
  <si>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</si>
  <si>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</si>
  <si>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</si>
  <si>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</si>
  <si>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</si>
  <si>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</si>
  <si>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</si>
  <si>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</si>
  <si>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</si>
  <si>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</si>
  <si>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</si>
  <si>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</si>
  <si>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</si>
  <si>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</si>
  <si>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</si>
  <si>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</si>
  <si>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</si>
  <si>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</si>
  <si>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</si>
  <si>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</si>
  <si>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</si>
  <si>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</si>
  <si>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</si>
  <si>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</si>
  <si>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</si>
  <si>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</si>
  <si>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</si>
  <si>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</si>
  <si>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</si>
  <si>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</si>
  <si>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</si>
  <si>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</si>
  <si>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</si>
  <si>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</si>
  <si>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</si>
  <si>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</si>
  <si>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</si>
  <si>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</si>
  <si>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</si>
  <si>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</si>
  <si>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</si>
  <si>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</si>
  <si>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</si>
  <si>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</si>
  <si>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</si>
  <si>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</si>
  <si>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</si>
  <si>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</si>
  <si>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</si>
  <si>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</si>
  <si>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</si>
  <si>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</si>
  <si>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</si>
  <si>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</si>
  <si>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</si>
  <si>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</si>
  <si>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</si>
  <si>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</si>
  <si>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</si>
  <si>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</si>
  <si>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</si>
  <si>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</si>
  <si>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</si>
  <si>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</si>
  <si>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</si>
  <si>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</si>
  <si>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</si>
  <si>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</si>
  <si>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</si>
  <si>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</si>
  <si>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</si>
  <si>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</si>
  <si>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</si>
  <si>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</si>
  <si>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</si>
  <si>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</si>
  <si>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</si>
  <si>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</si>
  <si>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</si>
  <si>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</si>
  <si>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</si>
  <si>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</si>
  <si>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</si>
  <si>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</si>
  <si>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</si>
  <si>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</si>
  <si>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</si>
  <si>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</si>
  <si>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</si>
  <si>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</si>
  <si>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</si>
  <si>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</si>
  <si>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</si>
  <si>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</si>
  <si>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</si>
  <si>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</si>
  <si>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</si>
  <si>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</si>
  <si>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</si>
  <si>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</si>
  <si>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</si>
  <si>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</si>
  <si>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</si>
  <si>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</si>
  <si>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</si>
  <si>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</si>
  <si>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</si>
  <si>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</si>
  <si>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</si>
  <si>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</si>
  <si>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</si>
  <si>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</si>
  <si>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</si>
  <si>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</si>
  <si>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</si>
  <si>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</si>
  <si>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</si>
  <si>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</si>
  <si>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</si>
  <si>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</si>
  <si>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</si>
  <si>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</si>
  <si>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</si>
  <si>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</si>
  <si>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</si>
  <si>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</si>
  <si>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</si>
  <si>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</si>
  <si>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</si>
  <si>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</si>
  <si>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</si>
  <si>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</si>
  <si>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</si>
  <si>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</si>
  <si>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</si>
  <si>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</si>
  <si>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</si>
  <si>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</si>
  <si>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</si>
  <si>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</si>
  <si>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</si>
  <si>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</si>
  <si>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</si>
  <si>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</si>
  <si>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</si>
  <si>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</si>
  <si>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</si>
  <si>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</si>
  <si>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</si>
  <si>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</si>
  <si>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</si>
  <si>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</si>
  <si>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</si>
  <si>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</si>
  <si>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</si>
  <si>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</si>
  <si>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</si>
  <si>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</si>
  <si>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</si>
  <si>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</si>
  <si>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</si>
  <si>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</si>
  <si>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</si>
  <si>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</si>
  <si>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</si>
  <si>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</si>
  <si>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</si>
  <si>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</si>
  <si>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</si>
  <si>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</si>
  <si>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</si>
  <si>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</si>
  <si>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</si>
  <si>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</si>
  <si>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</si>
  <si>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</si>
  <si>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</si>
  <si>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</si>
  <si>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</si>
  <si>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</si>
  <si>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</si>
  <si>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</si>
  <si>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</si>
  <si>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</si>
  <si>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</si>
  <si>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</si>
  <si>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</si>
  <si>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</si>
  <si>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</si>
  <si>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</si>
  <si>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</si>
  <si>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</si>
  <si>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</si>
  <si>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</si>
  <si>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</si>
  <si>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</si>
  <si>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</si>
  <si>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</si>
  <si>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</si>
  <si>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</si>
  <si>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</si>
  <si>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</si>
  <si>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</si>
  <si>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</si>
  <si>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</si>
  <si>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</si>
  <si>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</si>
  <si>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</si>
  <si>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</si>
  <si>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</si>
  <si>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</si>
  <si>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</si>
  <si>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</si>
  <si>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</si>
  <si>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</si>
  <si>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</si>
  <si>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</si>
  <si>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</si>
  <si>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</si>
  <si>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</si>
  <si>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</si>
  <si>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</si>
  <si>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</si>
  <si>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</si>
  <si>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</si>
  <si>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</si>
  <si>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</si>
  <si>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</si>
  <si>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</si>
  <si>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</si>
  <si>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</si>
  <si>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</si>
  <si>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</si>
  <si>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</si>
  <si>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</si>
  <si>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</si>
  <si>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</si>
  <si>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</si>
  <si>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</si>
  <si>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</si>
  <si>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</si>
  <si>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</si>
  <si>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</si>
  <si>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</si>
  <si>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</si>
  <si>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</si>
  <si>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</si>
  <si>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</si>
  <si>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</si>
  <si>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</si>
  <si>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</si>
  <si>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</si>
  <si>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</si>
  <si>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</si>
  <si>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</si>
  <si>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</si>
  <si>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</si>
  <si>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</si>
  <si>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</si>
  <si>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</si>
  <si>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</si>
  <si>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</si>
  <si>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</si>
  <si>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</si>
  <si>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</si>
  <si>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</si>
  <si>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</si>
  <si>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</si>
  <si>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</si>
  <si>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</si>
  <si>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</si>
  <si>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</si>
  <si>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</si>
  <si>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</si>
  <si>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</si>
  <si>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</si>
  <si>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</si>
  <si>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</si>
  <si>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</si>
  <si>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</si>
  <si>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</si>
  <si>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</si>
  <si>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</si>
  <si>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</si>
  <si>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</si>
  <si>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</si>
  <si>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</si>
  <si>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</si>
  <si>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</si>
  <si>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</si>
  <si>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</si>
  <si>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</si>
  <si>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</si>
  <si>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</si>
  <si>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</si>
  <si>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</si>
  <si>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</si>
  <si>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</si>
  <si>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</si>
  <si>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</si>
  <si>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</si>
  <si>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</si>
  <si>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</si>
  <si>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</si>
  <si>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</si>
  <si>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</si>
  <si>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</si>
  <si>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</si>
  <si>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</si>
  <si>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</si>
  <si>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</si>
  <si>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</si>
  <si>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</si>
  <si>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</si>
  <si>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</si>
  <si>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</si>
  <si>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</si>
  <si>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</si>
  <si>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</si>
  <si>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</si>
  <si>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</si>
  <si>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</si>
  <si>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</si>
  <si>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</si>
  <si>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</si>
  <si>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</si>
  <si>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</si>
  <si>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</si>
  <si>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</si>
  <si>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</si>
  <si>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</si>
  <si>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</si>
  <si>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</si>
  <si>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</si>
  <si>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</si>
  <si>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</si>
  <si>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</si>
  <si>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</si>
  <si>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</si>
  <si>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</si>
  <si>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</si>
  <si>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</si>
  <si>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</si>
  <si>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</si>
  <si>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</si>
  <si>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</si>
  <si>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</si>
  <si>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</si>
  <si>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</si>
  <si>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</si>
  <si>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</si>
  <si>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</si>
  <si>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</si>
  <si>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</si>
  <si>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</si>
  <si>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</si>
  <si>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</si>
  <si>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</si>
  <si>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</si>
  <si>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</si>
  <si>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</si>
  <si>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</si>
  <si>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</si>
  <si>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</si>
  <si>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</si>
  <si>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</si>
  <si>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</si>
  <si>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</si>
  <si>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</si>
  <si>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</si>
  <si>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</si>
  <si>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</si>
  <si>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</si>
  <si>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</si>
  <si>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</si>
  <si>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</si>
  <si>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</si>
  <si>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</si>
  <si>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</si>
  <si>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</si>
  <si>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</si>
  <si>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</si>
  <si>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</si>
  <si>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</si>
  <si>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</si>
  <si>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</si>
  <si>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</si>
  <si>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</si>
  <si>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</si>
  <si>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</si>
  <si>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</si>
  <si>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</si>
  <si>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</si>
  <si>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</si>
  <si>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</si>
  <si>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</si>
  <si>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</si>
  <si>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</si>
  <si>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</si>
  <si>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</si>
  <si>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</si>
  <si>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</si>
  <si>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</si>
  <si>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</si>
  <si>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</si>
  <si>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</si>
  <si>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</si>
  <si>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</si>
  <si>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</si>
  <si>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</si>
  <si>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</si>
  <si>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</si>
  <si>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</si>
  <si>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</si>
  <si>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</si>
  <si>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</si>
  <si>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</si>
  <si>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</si>
  <si>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</si>
  <si>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</si>
  <si>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</si>
  <si>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</si>
  <si>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</si>
  <si>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</si>
  <si>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</si>
  <si>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</si>
  <si>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</si>
  <si>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</si>
  <si>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</si>
  <si>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</si>
  <si>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</si>
  <si>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</si>
  <si>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</si>
  <si>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</si>
  <si>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</si>
  <si>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</si>
  <si>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</si>
  <si>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</si>
  <si>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</si>
  <si>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</si>
  <si>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</si>
  <si>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</si>
  <si>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</si>
  <si>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</si>
  <si>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</si>
  <si>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</si>
  <si>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</si>
  <si>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</si>
  <si>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</si>
  <si>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</si>
  <si>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</si>
  <si>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</si>
  <si>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</si>
  <si>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</si>
  <si>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</si>
  <si>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</si>
  <si>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</si>
  <si>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</si>
  <si>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</si>
  <si>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</si>
  <si>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</si>
  <si>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</si>
  <si>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</si>
  <si>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</si>
  <si>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</si>
  <si>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</si>
  <si>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</si>
  <si>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</si>
  <si>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</si>
  <si>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</si>
  <si>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</si>
  <si>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</si>
  <si>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</si>
  <si>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</si>
  <si>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</si>
  <si>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</si>
  <si>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</si>
  <si>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</si>
  <si>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</si>
  <si>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</si>
  <si>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</si>
  <si>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</si>
  <si>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</si>
  <si>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</si>
  <si>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</si>
  <si>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</si>
  <si>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</si>
  <si>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</si>
  <si>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</si>
  <si>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</si>
  <si>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</si>
  <si>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</si>
  <si>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</si>
  <si>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</si>
  <si>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</si>
  <si>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</si>
  <si>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</si>
  <si>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</si>
  <si>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</si>
  <si>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</si>
  <si>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</si>
  <si>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</si>
  <si>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</si>
  <si>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</si>
  <si>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</si>
  <si>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</si>
  <si>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</si>
  <si>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</si>
  <si>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</si>
  <si>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</si>
  <si>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</si>
  <si>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</si>
  <si>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</si>
  <si>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</si>
  <si>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</si>
  <si>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</si>
  <si>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</si>
  <si>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</si>
  <si>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</si>
  <si>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</si>
  <si>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</si>
  <si>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</si>
  <si>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</si>
  <si>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</si>
  <si>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</si>
  <si>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</si>
  <si>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</si>
  <si>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</si>
  <si>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</si>
  <si>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</si>
  <si>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</si>
  <si>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</si>
  <si>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</si>
  <si>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</si>
  <si>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</si>
  <si>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</si>
  <si>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</si>
  <si>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</si>
  <si>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</si>
  <si>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</si>
  <si>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</si>
  <si>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</si>
  <si>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</si>
  <si>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</si>
  <si>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</si>
  <si>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</si>
  <si>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</si>
  <si>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</si>
  <si>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</si>
  <si>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</si>
  <si>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</si>
  <si>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</si>
  <si>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</si>
  <si>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</si>
  <si>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</si>
  <si>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</si>
  <si>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</si>
  <si>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</si>
  <si>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</si>
  <si>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</si>
  <si>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</si>
  <si>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</si>
  <si>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</si>
  <si>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</si>
  <si>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</si>
  <si>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</si>
  <si>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</si>
  <si>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</si>
  <si>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</si>
  <si>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</si>
  <si>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</si>
  <si>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</si>
  <si>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</si>
  <si>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</si>
  <si>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</si>
  <si>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</si>
  <si>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</si>
  <si>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</si>
  <si>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</si>
  <si>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</si>
  <si>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</si>
  <si>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</si>
  <si>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</si>
  <si>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</si>
  <si>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</si>
  <si>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</si>
  <si>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</si>
  <si>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</si>
  <si>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</si>
  <si>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</si>
  <si>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</si>
  <si>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</si>
  <si>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</si>
  <si>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</si>
  <si>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</si>
  <si>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</si>
  <si>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</si>
  <si>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</si>
  <si>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</si>
  <si>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</si>
  <si>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</si>
  <si>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</si>
  <si>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</si>
  <si>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</si>
  <si>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</si>
  <si>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</si>
  <si>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</si>
  <si>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</si>
  <si>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</si>
  <si>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</si>
  <si>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</si>
  <si>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</si>
  <si>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</si>
  <si>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</si>
  <si>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</si>
  <si>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</si>
  <si>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</si>
  <si>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</si>
  <si>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</si>
  <si>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</si>
  <si>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</si>
  <si>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</si>
  <si>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</si>
  <si>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</si>
  <si>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</si>
  <si>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</si>
  <si>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</si>
  <si>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</si>
  <si>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</si>
  <si>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</si>
  <si>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</si>
  <si>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</si>
  <si>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</si>
  <si>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</si>
  <si>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</si>
  <si>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</si>
  <si>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</si>
  <si>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</si>
  <si>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</si>
  <si>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</si>
  <si>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</si>
  <si>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</si>
  <si>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</si>
  <si>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</si>
  <si>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</si>
  <si>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</si>
  <si>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</si>
  <si>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</si>
  <si>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</si>
  <si>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</si>
  <si>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</si>
  <si>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</si>
  <si>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</si>
  <si>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</si>
  <si>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</si>
  <si>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</si>
  <si>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</si>
  <si>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</si>
  <si>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</si>
  <si>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</si>
  <si>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</si>
  <si>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</si>
  <si>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</si>
  <si>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</si>
  <si>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</si>
  <si>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</si>
  <si>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</si>
  <si>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</si>
  <si>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</si>
  <si>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</si>
  <si>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</si>
  <si>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</si>
  <si>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</si>
  <si>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</si>
  <si>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</si>
  <si>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</si>
  <si>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</si>
  <si>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</si>
  <si>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</si>
  <si>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</si>
  <si>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</si>
  <si>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</si>
  <si>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</si>
  <si>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</si>
  <si>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</si>
  <si>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</si>
  <si>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</si>
  <si>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</si>
  <si>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</si>
  <si>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</si>
  <si>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</si>
  <si>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</si>
  <si>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</si>
  <si>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</si>
  <si>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</si>
  <si>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</si>
  <si>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</si>
  <si>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</si>
  <si>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</si>
  <si>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</si>
  <si>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</si>
  <si>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</si>
  <si>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</si>
  <si>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</si>
  <si>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</si>
  <si>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</si>
  <si>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</si>
  <si>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</si>
  <si>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</si>
  <si>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</si>
  <si>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</si>
  <si>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</si>
  <si>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</si>
  <si>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</si>
  <si>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</si>
  <si>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</si>
  <si>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</si>
  <si>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</si>
  <si>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</si>
  <si>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</si>
  <si>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</si>
  <si>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</si>
  <si>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</si>
  <si>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</si>
  <si>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</si>
  <si>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</si>
  <si>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</si>
  <si>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</si>
  <si>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</si>
  <si>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</si>
  <si>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</si>
  <si>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</si>
  <si>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</si>
  <si>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</si>
  <si>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</si>
  <si>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</si>
  <si>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</si>
  <si>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</si>
  <si>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</si>
  <si>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</si>
  <si>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</si>
  <si>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</si>
  <si>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</si>
  <si>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</si>
  <si>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</si>
  <si>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</si>
  <si>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</si>
  <si>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</si>
  <si>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</si>
  <si>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</si>
  <si>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</si>
  <si>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</si>
  <si>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</si>
  <si>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</si>
  <si>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</si>
  <si>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</si>
  <si>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</si>
  <si>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</si>
  <si>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</si>
  <si>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</si>
  <si>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</si>
  <si>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</si>
  <si>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</si>
  <si>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</si>
  <si>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</si>
  <si>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</si>
  <si>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</si>
  <si>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</si>
  <si>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</si>
  <si>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</si>
  <si>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</si>
  <si>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</si>
  <si>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</si>
  <si>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</si>
  <si>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</si>
  <si>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</si>
  <si>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</si>
  <si>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</si>
  <si>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</si>
  <si>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</si>
  <si>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</si>
  <si>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</si>
  <si>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</si>
  <si>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</si>
  <si>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</si>
  <si>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</si>
  <si>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Fan</t>
  </si>
  <si>
    <t>Dimin</t>
  </si>
  <si>
    <t>OHSU</t>
  </si>
  <si>
    <t>fand@ebs.ogi.edu</t>
  </si>
  <si>
    <t>OR</t>
  </si>
  <si>
    <t>US</t>
  </si>
  <si>
    <t>503-748-1651</t>
  </si>
  <si>
    <t>DF1</t>
  </si>
  <si>
    <t>DF2</t>
  </si>
  <si>
    <t>DF3</t>
  </si>
  <si>
    <t>DF4</t>
  </si>
  <si>
    <t>DF5</t>
  </si>
  <si>
    <t>DF6</t>
  </si>
  <si>
    <t>DF7</t>
  </si>
  <si>
    <t>DF8</t>
  </si>
  <si>
    <t>ATTENTION RADIATION SAFETY OFFICE</t>
  </si>
  <si>
    <t>Oregon National Primate Research Center, 505 NW 185th Ave</t>
  </si>
  <si>
    <t>Beaverton</t>
  </si>
  <si>
    <t>DF9</t>
  </si>
  <si>
    <t>DF10</t>
  </si>
  <si>
    <t>Fan3732</t>
  </si>
  <si>
    <t>BL11-2</t>
  </si>
  <si>
    <t>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</si>
</sst>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A24" sqref="A24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895</v>
      </c>
      <c r="C5" s="9" t="s">
        <v>875</v>
      </c>
    </row>
    <row r="6" spans="1:3">
      <c r="A6" s="17" t="s">
        <v>11</v>
      </c>
      <c r="B6" s="11" t="s">
        <v>896</v>
      </c>
    </row>
    <row r="7" spans="1:3">
      <c r="A7" s="17" t="s">
        <v>879</v>
      </c>
      <c r="B7" s="11" t="s">
        <v>883</v>
      </c>
    </row>
    <row r="8" spans="1:3">
      <c r="A8" s="17" t="s">
        <v>13</v>
      </c>
      <c r="B8" s="11" t="s">
        <v>897</v>
      </c>
    </row>
    <row r="9" spans="1:3">
      <c r="A9" s="17" t="s">
        <v>14</v>
      </c>
      <c r="B9" s="11" t="s">
        <v>884</v>
      </c>
    </row>
    <row r="10" spans="1:3">
      <c r="A10" s="17" t="s">
        <v>15</v>
      </c>
      <c r="B10" s="11">
        <v>97006</v>
      </c>
    </row>
    <row r="11" spans="1:3">
      <c r="A11" s="17" t="s">
        <v>809</v>
      </c>
      <c r="B11" s="11" t="s">
        <v>885</v>
      </c>
    </row>
    <row r="12" spans="1:3">
      <c r="A12" s="17" t="s">
        <v>26</v>
      </c>
      <c r="B12" s="22" t="s">
        <v>886</v>
      </c>
    </row>
    <row r="13" spans="1:3">
      <c r="A13" s="17" t="s">
        <v>839</v>
      </c>
      <c r="B13" s="12" t="s">
        <v>900</v>
      </c>
    </row>
    <row r="14" spans="1:3">
      <c r="A14" s="17" t="s">
        <v>16</v>
      </c>
      <c r="B14" s="39" t="s">
        <v>902</v>
      </c>
    </row>
    <row r="15" spans="1:3">
      <c r="A15" s="17" t="s">
        <v>41</v>
      </c>
      <c r="B15" s="12" t="s">
        <v>901</v>
      </c>
      <c r="C15" s="9" t="s">
        <v>854</v>
      </c>
    </row>
    <row r="16" spans="1:3">
      <c r="A16" s="17" t="s">
        <v>40</v>
      </c>
      <c r="B16" s="13">
        <v>40996</v>
      </c>
      <c r="C16" s="9" t="s">
        <v>854</v>
      </c>
    </row>
    <row r="17" spans="1:34">
      <c r="A17" s="17" t="s">
        <v>811</v>
      </c>
      <c r="B17" s="12">
        <v>40998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/>
      <c r="C19" s="9" t="s">
        <v>43</v>
      </c>
    </row>
    <row r="20" spans="1:34">
      <c r="A20" s="17" t="s">
        <v>808</v>
      </c>
      <c r="B20" s="38" t="s">
        <v>829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887</v>
      </c>
      <c r="B24" s="9" t="s">
        <v>698</v>
      </c>
      <c r="C24" s="18">
        <v>1E-3</v>
      </c>
      <c r="D24" s="30">
        <f>IF(Table5[[#This Row],[Mass (g)]]="","",Table5[[#This Row],[Mass (g)]]*VLOOKUP(Table5[[#This Row],[Nuclide]],Doedata,4)*37000000000)</f>
        <v>629000.00000000012</v>
      </c>
      <c r="E24" s="10" t="s">
        <v>30</v>
      </c>
      <c r="F24" s="10" t="s">
        <v>31</v>
      </c>
      <c r="G24" s="10">
        <v>7</v>
      </c>
      <c r="I24" s="10"/>
      <c r="J24" s="26">
        <f>IF(Table5[[#This Row],[Activity (Bq)]]="","",Table5[[#This Row],[Activity (Bq)]]/37000000000)</f>
        <v>1.7000000000000003E-5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888</v>
      </c>
      <c r="B25" s="9" t="s">
        <v>698</v>
      </c>
      <c r="C25" s="18">
        <v>1E-3</v>
      </c>
      <c r="D25" s="30">
        <f>IF(Table5[[#This Row],[Mass (g)]]="","",Table5[[#This Row],[Mass (g)]]*VLOOKUP(Table5[[#This Row],[Nuclide]],Doedata,4)*37000000000)</f>
        <v>629000.00000000012</v>
      </c>
      <c r="E25" s="10" t="s">
        <v>30</v>
      </c>
      <c r="F25" s="10" t="s">
        <v>31</v>
      </c>
      <c r="G25" s="10">
        <v>7</v>
      </c>
      <c r="I25" s="10"/>
      <c r="J25" s="26">
        <f>IF(Table5[[#This Row],[Activity (Bq)]]="","",Table5[[#This Row],[Activity (Bq)]]/37000000000)</f>
        <v>1.7000000000000003E-5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889</v>
      </c>
      <c r="B26" s="9" t="s">
        <v>698</v>
      </c>
      <c r="C26" s="18">
        <v>1E-3</v>
      </c>
      <c r="D26" s="30">
        <f>IF(Table5[[#This Row],[Mass (g)]]="","",Table5[[#This Row],[Mass (g)]]*VLOOKUP(Table5[[#This Row],[Nuclide]],Doedata,4)*37000000000)</f>
        <v>629000.00000000012</v>
      </c>
      <c r="E26" s="10" t="s">
        <v>30</v>
      </c>
      <c r="F26" s="10" t="s">
        <v>821</v>
      </c>
      <c r="G26" s="10">
        <v>7</v>
      </c>
      <c r="I26" s="10"/>
      <c r="J26" s="26">
        <f>IF(Table5[[#This Row],[Activity (Bq)]]="","",Table5[[#This Row],[Activity (Bq)]]/37000000000)</f>
        <v>1.7000000000000003E-5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890</v>
      </c>
      <c r="B27" s="9" t="s">
        <v>698</v>
      </c>
      <c r="C27" s="18">
        <v>1E-3</v>
      </c>
      <c r="D27" s="30">
        <f>IF(Table5[[#This Row],[Mass (g)]]="","",Table5[[#This Row],[Mass (g)]]*VLOOKUP(Table5[[#This Row],[Nuclide]],Doedata,4)*37000000000)</f>
        <v>629000.00000000012</v>
      </c>
      <c r="E27" s="10" t="s">
        <v>30</v>
      </c>
      <c r="F27" s="10" t="s">
        <v>821</v>
      </c>
      <c r="G27" s="10">
        <v>7</v>
      </c>
      <c r="I27" s="10"/>
      <c r="J27" s="26">
        <f>IF(Table5[[#This Row],[Activity (Bq)]]="","",Table5[[#This Row],[Activity (Bq)]]/37000000000)</f>
        <v>1.7000000000000003E-5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 t="s">
        <v>891</v>
      </c>
      <c r="B28" s="9" t="s">
        <v>698</v>
      </c>
      <c r="C28" s="18">
        <v>1E-3</v>
      </c>
      <c r="D28" s="30">
        <f>IF(Table5[[#This Row],[Mass (g)]]="","",Table5[[#This Row],[Mass (g)]]*VLOOKUP(Table5[[#This Row],[Nuclide]],Doedata,4)*37000000000)</f>
        <v>629000.00000000012</v>
      </c>
      <c r="E28" s="10" t="s">
        <v>30</v>
      </c>
      <c r="F28" s="10" t="s">
        <v>821</v>
      </c>
      <c r="G28" s="10">
        <v>7</v>
      </c>
      <c r="I28" s="10"/>
      <c r="J28" s="26">
        <f>IF(Table5[[#This Row],[Activity (Bq)]]="","",Table5[[#This Row],[Activity (Bq)]]/37000000000)</f>
        <v>1.7000000000000003E-5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 t="s">
        <v>892</v>
      </c>
      <c r="B29" s="9" t="s">
        <v>698</v>
      </c>
      <c r="C29" s="18">
        <v>1E-3</v>
      </c>
      <c r="D29" s="30">
        <f>IF(Table5[[#This Row],[Mass (g)]]="","",Table5[[#This Row],[Mass (g)]]*VLOOKUP(Table5[[#This Row],[Nuclide]],Doedata,4)*37000000000)</f>
        <v>629000.00000000012</v>
      </c>
      <c r="E29" s="10" t="s">
        <v>30</v>
      </c>
      <c r="F29" s="10" t="s">
        <v>821</v>
      </c>
      <c r="G29" s="10">
        <v>7</v>
      </c>
      <c r="I29" s="10"/>
      <c r="J29" s="26">
        <f>IF(Table5[[#This Row],[Activity (Bq)]]="","",Table5[[#This Row],[Activity (Bq)]]/37000000000)</f>
        <v>1.7000000000000003E-5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 t="s">
        <v>893</v>
      </c>
      <c r="B30" s="9" t="s">
        <v>698</v>
      </c>
      <c r="C30" s="18">
        <v>1E-3</v>
      </c>
      <c r="D30" s="30">
        <f>IF(Table5[[#This Row],[Mass (g)]]="","",Table5[[#This Row],[Mass (g)]]*VLOOKUP(Table5[[#This Row],[Nuclide]],Doedata,4)*37000000000)</f>
        <v>629000.00000000012</v>
      </c>
      <c r="E30" s="10" t="s">
        <v>30</v>
      </c>
      <c r="F30" s="10" t="s">
        <v>821</v>
      </c>
      <c r="G30" s="10">
        <v>7</v>
      </c>
      <c r="I30" s="10"/>
      <c r="J30" s="26">
        <f>IF(Table5[[#This Row],[Activity (Bq)]]="","",Table5[[#This Row],[Activity (Bq)]]/37000000000)</f>
        <v>1.7000000000000003E-5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 t="s">
        <v>894</v>
      </c>
      <c r="B31" s="9" t="s">
        <v>698</v>
      </c>
      <c r="C31" s="18">
        <v>1E-3</v>
      </c>
      <c r="D31" s="30">
        <f>IF(Table5[[#This Row],[Mass (g)]]="","",Table5[[#This Row],[Mass (g)]]*VLOOKUP(Table5[[#This Row],[Nuclide]],Doedata,4)*37000000000)</f>
        <v>629000.00000000012</v>
      </c>
      <c r="E31" s="10" t="s">
        <v>30</v>
      </c>
      <c r="F31" s="10" t="s">
        <v>821</v>
      </c>
      <c r="G31" s="10">
        <v>7</v>
      </c>
      <c r="I31" s="10"/>
      <c r="J31" s="26">
        <f>IF(Table5[[#This Row],[Activity (Bq)]]="","",Table5[[#This Row],[Activity (Bq)]]/37000000000)</f>
        <v>1.7000000000000003E-5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 t="s">
        <v>898</v>
      </c>
      <c r="B32" s="9" t="s">
        <v>698</v>
      </c>
      <c r="C32" s="18">
        <v>1E-3</v>
      </c>
      <c r="D32" s="30">
        <f>IF(Table5[[#This Row],[Mass (g)]]="","",Table5[[#This Row],[Mass (g)]]*VLOOKUP(Table5[[#This Row],[Nuclide]],Doedata,4)*37000000000)</f>
        <v>629000.00000000012</v>
      </c>
      <c r="E32" s="10" t="s">
        <v>30</v>
      </c>
      <c r="F32" s="10" t="s">
        <v>821</v>
      </c>
      <c r="G32" s="10">
        <v>7</v>
      </c>
      <c r="I32" s="10"/>
      <c r="J32" s="26">
        <f>IF(Table5[[#This Row],[Activity (Bq)]]="","",Table5[[#This Row],[Activity (Bq)]]/37000000000)</f>
        <v>1.7000000000000003E-5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 t="s">
        <v>899</v>
      </c>
      <c r="B33" s="9" t="s">
        <v>698</v>
      </c>
      <c r="C33" s="18">
        <v>1E-3</v>
      </c>
      <c r="D33" s="30">
        <f>IF(Table5[[#This Row],[Mass (g)]]="","",Table5[[#This Row],[Mass (g)]]*VLOOKUP(Table5[[#This Row],[Nuclide]],Doedata,4)*37000000000)</f>
        <v>629000.00000000012</v>
      </c>
      <c r="E33" s="10" t="s">
        <v>30</v>
      </c>
      <c r="F33" s="10" t="s">
        <v>821</v>
      </c>
      <c r="G33" s="10">
        <v>7</v>
      </c>
      <c r="I33" s="10"/>
      <c r="J33" s="26">
        <f>IF(Table5[[#This Row],[Activity (Bq)]]="","",Table5[[#This Row],[Activity (Bq)]]/37000000000)</f>
        <v>1.7000000000000003E-5</v>
      </c>
      <c r="AD33" s="29" t="s">
        <v>65</v>
      </c>
      <c r="AE33" s="17"/>
      <c r="AF33" s="17"/>
      <c r="AG33" s="17" t="s">
        <v>858</v>
      </c>
      <c r="AH33" s="17"/>
    </row>
    <row r="34" spans="1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1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1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1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1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1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1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1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1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1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1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1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1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1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topLeftCell="B3" workbookViewId="0">
      <selection activeCell="S28" sqref="S28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36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doudoudiudiu</cp:lastModifiedBy>
  <cp:lastPrinted>2010-11-18T22:52:38Z</cp:lastPrinted>
  <dcterms:created xsi:type="dcterms:W3CDTF">2010-11-12T20:51:00Z</dcterms:created>
  <dcterms:modified xsi:type="dcterms:W3CDTF">2012-03-20T20:10:14Z</dcterms:modified>
</cp:coreProperties>
</file>