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380" yWindow="140" windowWidth="41960" windowHeight="255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<sst xmlns="http://schemas.openxmlformats.org/spreadsheetml/2006/main" count="3273" uniqueCount="896">
  <si>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</si>
  <si>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</si>
  <si>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</si>
  <si>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</si>
  <si>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</si>
  <si>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</si>
  <si>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</si>
  <si>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</si>
  <si>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</si>
  <si>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</si>
  <si>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</si>
  <si>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</si>
  <si>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</si>
  <si>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</si>
  <si>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</si>
  <si>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</si>
  <si>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</si>
  <si>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</si>
  <si>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</si>
  <si>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</si>
  <si>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</si>
  <si>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</si>
  <si>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</si>
  <si>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</si>
  <si>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</si>
  <si>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</si>
  <si>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</si>
  <si>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</si>
  <si>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</si>
  <si>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</si>
  <si>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</si>
  <si>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</si>
  <si>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</si>
  <si>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</si>
  <si>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</si>
  <si>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</si>
  <si>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</si>
  <si>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</si>
  <si>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</si>
  <si>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</si>
  <si>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</si>
  <si>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</si>
  <si>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</si>
  <si>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</si>
  <si>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</si>
  <si>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</si>
  <si>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</si>
  <si>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</si>
  <si>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</si>
  <si>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</si>
  <si>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</si>
  <si>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</si>
  <si>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</si>
  <si>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</si>
  <si>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</si>
  <si>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</si>
  <si>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</si>
  <si>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</si>
  <si>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</si>
  <si>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</si>
  <si>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</si>
  <si>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</si>
  <si>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</si>
  <si>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</si>
  <si>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</si>
  <si>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</si>
  <si>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</si>
  <si>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</si>
  <si>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</si>
  <si>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</si>
  <si>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</si>
  <si>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</si>
  <si>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</si>
  <si>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</si>
  <si>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</si>
  <si>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</si>
  <si>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</si>
  <si>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</si>
  <si>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</si>
  <si>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</si>
  <si>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</si>
  <si>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</si>
  <si>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</si>
  <si>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</si>
  <si>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</si>
  <si>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</si>
  <si>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</si>
  <si>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</si>
  <si>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</si>
  <si>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</si>
  <si>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</si>
  <si>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</si>
  <si>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</si>
  <si>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</si>
  <si>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</si>
  <si>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</si>
  <si>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</si>
  <si>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</si>
  <si>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</si>
  <si>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</si>
  <si>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</si>
  <si>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</si>
  <si>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</si>
  <si>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</si>
  <si>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</si>
  <si>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</si>
  <si>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</si>
  <si>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</si>
  <si>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</si>
  <si>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</si>
  <si>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</si>
  <si>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</si>
  <si>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</si>
  <si>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</si>
  <si>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</si>
  <si>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</si>
  <si>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</si>
  <si>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</si>
  <si>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</si>
  <si>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</si>
  <si>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</si>
  <si>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</si>
  <si>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</si>
  <si>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</si>
  <si>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</si>
  <si>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</si>
  <si>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</si>
  <si>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</si>
  <si>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</si>
  <si>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</si>
  <si>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</si>
  <si>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</si>
  <si>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</si>
  <si>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</si>
  <si>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</si>
  <si>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</si>
  <si>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</si>
  <si>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</si>
  <si>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</si>
  <si>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</si>
  <si>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</si>
  <si>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</si>
  <si>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</si>
  <si>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</si>
  <si>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</si>
  <si>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</si>
  <si>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</si>
  <si>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</si>
  <si>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</si>
  <si>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</si>
  <si>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</si>
  <si>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</si>
  <si>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</si>
  <si>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</si>
  <si>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</si>
  <si>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</si>
  <si>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</si>
  <si>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</si>
  <si>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</si>
  <si>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</si>
  <si>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</si>
  <si>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</si>
  <si>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</si>
  <si>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</si>
  <si>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</si>
  <si>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</si>
  <si>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</si>
  <si>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</si>
  <si>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</si>
  <si>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</si>
  <si>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</si>
  <si>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</si>
  <si>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</si>
  <si>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</si>
  <si>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</si>
  <si>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</si>
  <si>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</si>
  <si>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</si>
  <si>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</si>
  <si>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</si>
  <si>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</si>
  <si>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</si>
  <si>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</si>
  <si>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</si>
  <si>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</si>
  <si>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</si>
  <si>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</si>
  <si>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</si>
  <si>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</si>
  <si>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</si>
  <si>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</si>
  <si>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</si>
  <si>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</si>
  <si>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</si>
  <si>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</si>
  <si>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</si>
  <si>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</si>
  <si>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</si>
  <si>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</si>
  <si>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</si>
  <si>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</si>
  <si>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</si>
  <si>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</si>
  <si>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</si>
  <si>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</si>
  <si>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</si>
  <si>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</si>
  <si>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</si>
  <si>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</si>
  <si>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</si>
  <si>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</si>
  <si>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</si>
  <si>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</si>
  <si>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</si>
  <si>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</si>
  <si>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</si>
  <si>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</si>
  <si>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</si>
  <si>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</si>
  <si>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</si>
  <si>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</si>
  <si>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</si>
  <si>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</si>
  <si>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</si>
  <si>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</si>
  <si>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</si>
  <si>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</si>
  <si>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</si>
  <si>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</si>
  <si>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</si>
  <si>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</si>
  <si>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</si>
  <si>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</si>
  <si>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</si>
  <si>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</si>
  <si>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</si>
  <si>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</si>
  <si>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</si>
  <si>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</si>
  <si>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</si>
  <si>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</si>
  <si>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</si>
  <si>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</si>
  <si>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</si>
  <si>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</si>
  <si>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</si>
  <si>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</si>
  <si>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</si>
  <si>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</si>
  <si>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</si>
  <si>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</si>
  <si>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</si>
  <si>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</si>
  <si>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</si>
  <si>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</si>
  <si>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</si>
  <si>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</si>
  <si>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</si>
  <si>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</si>
  <si>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</si>
  <si>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</si>
  <si>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</si>
  <si>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</si>
  <si>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</si>
  <si>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</si>
  <si>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</si>
  <si>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</si>
  <si>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</si>
  <si>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</si>
  <si>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</si>
  <si>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</si>
  <si>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</si>
  <si>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</si>
  <si>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</si>
  <si>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</si>
  <si>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</si>
  <si>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</si>
  <si>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</si>
  <si>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</si>
  <si>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</si>
  <si>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</si>
  <si>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</si>
  <si>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</si>
  <si>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</si>
  <si>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</si>
  <si>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</si>
  <si>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</si>
  <si>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</si>
  <si>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</si>
  <si>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</si>
  <si>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</si>
  <si>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</si>
  <si>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</si>
  <si>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</si>
  <si>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</si>
  <si>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</si>
  <si>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</si>
  <si>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</si>
  <si>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</si>
  <si>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</si>
  <si>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</si>
  <si>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</si>
  <si>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</si>
  <si>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</si>
  <si>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</si>
  <si>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</si>
  <si>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</si>
  <si>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</si>
  <si>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</si>
  <si>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</si>
  <si>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</si>
  <si>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</si>
  <si>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</si>
  <si>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</si>
  <si>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</si>
  <si>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</si>
  <si>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</si>
  <si>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</si>
  <si>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</si>
  <si>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</si>
  <si>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</si>
  <si>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</si>
  <si>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</si>
  <si>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</si>
  <si>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</si>
  <si>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</si>
  <si>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</si>
  <si>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</si>
  <si>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</si>
  <si>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</si>
  <si>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</si>
  <si>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</si>
  <si>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</si>
  <si>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</si>
  <si>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</si>
  <si>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</si>
  <si>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</si>
  <si>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</si>
  <si>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</si>
  <si>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</si>
  <si>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</si>
  <si>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</si>
  <si>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</si>
  <si>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</si>
  <si>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</si>
  <si>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</si>
  <si>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</si>
  <si>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</si>
  <si>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</si>
  <si>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</si>
  <si>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</si>
  <si>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</si>
  <si>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</si>
  <si>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</si>
  <si>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</si>
  <si>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</si>
  <si>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</si>
  <si>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</si>
  <si>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</si>
  <si>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</si>
  <si>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</si>
  <si>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</si>
  <si>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</si>
  <si>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</si>
  <si>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</si>
  <si>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</si>
  <si>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</si>
  <si>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</si>
  <si>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</si>
  <si>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</si>
  <si>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</si>
  <si>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</si>
  <si>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</si>
  <si>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</si>
  <si>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</si>
  <si>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</si>
  <si>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</si>
  <si>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</si>
  <si>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</si>
  <si>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</si>
  <si>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</si>
  <si>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</si>
  <si>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</si>
  <si>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</si>
  <si>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</si>
  <si>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</si>
  <si>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</si>
  <si>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</si>
  <si>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</si>
  <si>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</si>
  <si>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</si>
  <si>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</si>
  <si>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</si>
  <si>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</si>
  <si>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</si>
  <si>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</si>
  <si>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</si>
  <si>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</si>
  <si>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</si>
  <si>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</si>
  <si>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</si>
  <si>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</si>
  <si>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</si>
  <si>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</si>
  <si>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</si>
  <si>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</si>
  <si>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</si>
  <si>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</si>
  <si>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</si>
  <si>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</si>
  <si>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</si>
  <si>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</si>
  <si>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</si>
  <si>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</si>
  <si>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</si>
  <si>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</si>
  <si>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</si>
  <si>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</si>
  <si>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</si>
  <si>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</si>
  <si>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</si>
  <si>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</si>
  <si>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</si>
  <si>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</si>
  <si>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</si>
  <si>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</si>
  <si>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</si>
  <si>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</si>
  <si>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</si>
  <si>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</si>
  <si>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</si>
  <si>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</si>
  <si>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</si>
  <si>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</si>
  <si>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</si>
  <si>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</si>
  <si>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</si>
  <si>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</si>
  <si>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</si>
  <si>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</si>
  <si>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</si>
  <si>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</si>
  <si>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</si>
  <si>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</si>
  <si>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</si>
  <si>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</si>
  <si>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</si>
  <si>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</si>
  <si>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</si>
  <si>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</si>
  <si>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</si>
  <si>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</si>
  <si>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</si>
  <si>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</si>
  <si>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</si>
  <si>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</si>
  <si>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</si>
  <si>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</si>
  <si>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</si>
  <si>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</si>
  <si>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</si>
  <si>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</si>
  <si>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</si>
  <si>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</si>
  <si>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</si>
  <si>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</si>
  <si>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</si>
  <si>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</si>
  <si>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</si>
  <si>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</si>
  <si>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</si>
  <si>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</si>
  <si>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</si>
  <si>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</si>
  <si>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</si>
  <si>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</si>
  <si>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</si>
  <si>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</si>
  <si>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</si>
  <si>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</si>
  <si>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</si>
  <si>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</si>
  <si>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</si>
  <si>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</si>
  <si>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</si>
  <si>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</si>
  <si>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</si>
  <si>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</si>
  <si>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</si>
  <si>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</si>
  <si>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</si>
  <si>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</si>
  <si>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</si>
  <si>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</si>
  <si>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</si>
  <si>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</si>
  <si>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</si>
  <si>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</si>
  <si>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</si>
  <si>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</si>
  <si>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</si>
  <si>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</si>
  <si>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</si>
  <si>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</si>
  <si>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</si>
  <si>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</si>
  <si>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</si>
  <si>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</si>
  <si>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</si>
  <si>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</si>
  <si>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</si>
  <si>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</si>
  <si>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</si>
  <si>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</si>
  <si>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</si>
  <si>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</si>
  <si>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</si>
  <si>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</si>
  <si>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</si>
  <si>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</si>
  <si>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</si>
  <si>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</si>
  <si>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</si>
  <si>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</si>
  <si>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</si>
  <si>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</si>
  <si>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</si>
  <si>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</si>
  <si>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</si>
  <si>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</si>
  <si>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</si>
  <si>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</si>
  <si>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</si>
  <si>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</si>
  <si>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</si>
  <si>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</si>
  <si>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</si>
  <si>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</si>
  <si>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</si>
  <si>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</si>
  <si>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</si>
  <si>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</si>
  <si>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</si>
  <si>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</si>
  <si>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</si>
  <si>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</si>
  <si>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</si>
  <si>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</si>
  <si>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</si>
  <si>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</si>
  <si>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</si>
  <si>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</si>
  <si>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</si>
  <si>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</si>
  <si>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</si>
  <si>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</si>
  <si>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</si>
  <si>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</si>
  <si>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</si>
  <si>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</si>
  <si>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</si>
  <si>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</si>
  <si>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</si>
  <si>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</si>
  <si>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</si>
  <si>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</si>
  <si>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</si>
  <si>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</si>
  <si>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</si>
  <si>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</si>
  <si>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</si>
  <si>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</si>
  <si>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</si>
  <si>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</si>
  <si>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</si>
  <si>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</si>
  <si>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</si>
  <si>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</si>
  <si>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</si>
  <si>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</si>
  <si>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</si>
  <si>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</si>
  <si>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</si>
  <si>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</si>
  <si>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</si>
  <si>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</si>
  <si>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</si>
  <si>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</si>
  <si>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</si>
  <si>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</si>
  <si>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</si>
  <si>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</si>
  <si>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</si>
  <si>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</si>
  <si>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</si>
  <si>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</si>
  <si>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</si>
  <si>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</si>
  <si>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</si>
  <si>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</si>
  <si>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</si>
  <si>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</si>
  <si>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</si>
  <si>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</si>
  <si>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</si>
  <si>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</si>
  <si>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</si>
  <si>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</si>
  <si>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</si>
  <si>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</si>
  <si>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</si>
  <si>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</si>
  <si>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</si>
  <si>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</si>
  <si>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</si>
  <si>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</si>
  <si>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</si>
  <si>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</si>
  <si>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</si>
  <si>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</si>
  <si>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</si>
  <si>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</si>
  <si>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</si>
  <si>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</si>
  <si>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</si>
  <si>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</si>
  <si>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</si>
  <si>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</si>
  <si>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</si>
  <si>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</si>
  <si>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</si>
  <si>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</si>
  <si>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</si>
  <si>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</si>
  <si>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</si>
  <si>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</si>
  <si>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</si>
  <si>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</si>
  <si>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</si>
  <si>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</si>
  <si>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</si>
  <si>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</si>
  <si>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</si>
  <si>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</si>
  <si>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</si>
  <si>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</si>
  <si>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</si>
  <si>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</si>
  <si>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</si>
  <si>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</si>
  <si>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</si>
  <si>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</si>
  <si>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</si>
  <si>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</si>
  <si>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</si>
  <si>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</si>
  <si>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</si>
  <si>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</si>
  <si>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</si>
  <si>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</si>
  <si>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</si>
  <si>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</si>
  <si>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</si>
  <si>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</si>
  <si>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</si>
  <si>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</si>
  <si>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</si>
  <si>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</si>
  <si>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</si>
  <si>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</si>
  <si>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</si>
  <si>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</si>
  <si>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</si>
  <si>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</si>
  <si>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</si>
  <si>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</si>
  <si>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</si>
  <si>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</si>
  <si>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</si>
  <si>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</si>
  <si>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</si>
  <si>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</si>
  <si>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</si>
  <si>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</si>
  <si>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</si>
  <si>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</si>
  <si>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</si>
  <si>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</si>
  <si>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</si>
  <si>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</si>
  <si>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</si>
  <si>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</si>
  <si>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</si>
  <si>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</si>
  <si>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</si>
  <si>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</si>
  <si>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</si>
  <si>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</si>
  <si>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</si>
  <si>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</si>
  <si>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</si>
  <si>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</si>
  <si>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</si>
  <si>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</si>
  <si>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</si>
  <si>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</si>
  <si>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</si>
  <si>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</si>
  <si>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</si>
  <si>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</si>
  <si>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</si>
  <si>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</si>
  <si>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</si>
  <si>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</si>
  <si>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</si>
  <si>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</si>
  <si>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</si>
  <si>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</si>
  <si>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</si>
  <si>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</si>
  <si>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</si>
  <si>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</si>
  <si>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</si>
  <si>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</si>
  <si>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</si>
  <si>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</si>
  <si>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</si>
  <si>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</si>
  <si>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</si>
  <si>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</si>
  <si>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</si>
  <si>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</si>
  <si>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</si>
  <si>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</si>
  <si>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</si>
  <si>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</si>
  <si>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</si>
  <si>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</si>
  <si>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</si>
  <si>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</si>
  <si>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</si>
  <si>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</si>
  <si>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</si>
  <si>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</si>
  <si>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</si>
  <si>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</si>
  <si>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</si>
  <si>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</si>
  <si>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</si>
  <si>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</si>
  <si>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</si>
  <si>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</si>
  <si>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</si>
  <si>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</si>
  <si>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</si>
  <si>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</si>
  <si>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</si>
  <si>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</si>
  <si>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</si>
  <si>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</si>
  <si>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</si>
  <si>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</si>
  <si>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</si>
  <si>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</si>
  <si>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</si>
  <si>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</si>
  <si>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</si>
  <si>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</si>
  <si>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</si>
  <si>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</si>
  <si>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</si>
  <si>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</si>
  <si>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</si>
  <si>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</si>
  <si>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</si>
  <si>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</si>
  <si>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</si>
  <si>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</si>
  <si>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</si>
  <si>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</si>
  <si>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</si>
  <si>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</si>
  <si>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</si>
  <si>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</si>
  <si>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</si>
  <si>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</si>
  <si>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</si>
  <si>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</si>
  <si>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</si>
  <si>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</si>
  <si>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</si>
  <si>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</si>
  <si>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</si>
  <si>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</si>
  <si>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</si>
  <si>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</si>
  <si>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</si>
  <si>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</si>
  <si>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</si>
  <si>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</si>
  <si>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</si>
  <si>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</si>
  <si>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</si>
  <si>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</si>
  <si>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</si>
  <si>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</si>
  <si>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</si>
  <si>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</si>
  <si>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</si>
  <si>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</si>
  <si>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</si>
  <si>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</si>
  <si>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</si>
  <si>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</si>
  <si>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</si>
  <si>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</si>
  <si>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</si>
  <si>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</si>
  <si>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</si>
  <si>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</si>
  <si>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</si>
  <si>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</si>
  <si>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</si>
  <si>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</si>
  <si>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</si>
  <si>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</si>
  <si>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</si>
  <si>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</si>
  <si>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</si>
  <si>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</si>
  <si>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</si>
  <si>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</si>
  <si>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</si>
  <si>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</si>
  <si>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</si>
  <si>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</si>
  <si>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</si>
  <si>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</si>
  <si>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</si>
  <si>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</si>
  <si>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</si>
  <si>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</si>
  <si>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</si>
  <si>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</si>
  <si>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</si>
  <si>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</si>
  <si>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</si>
  <si>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</si>
  <si>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</si>
  <si>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</si>
  <si>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</si>
  <si>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</si>
  <si>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</si>
  <si>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</si>
  <si>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</si>
  <si>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</si>
  <si>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</si>
  <si>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</si>
  <si>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</si>
  <si>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</si>
  <si>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</si>
  <si>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</si>
  <si>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</si>
  <si>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</si>
  <si>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</si>
  <si>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</si>
  <si>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</si>
  <si>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</si>
  <si>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</si>
  <si>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</si>
  <si>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</si>
  <si>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</si>
  <si>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</si>
  <si>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</si>
  <si>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</si>
  <si>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</si>
  <si>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</si>
  <si>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</si>
  <si>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</si>
  <si>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</si>
  <si>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</si>
  <si>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</si>
  <si>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Los Alamos National Laboratory</t>
  </si>
  <si>
    <t>dallasreilly@lanl.gov</t>
  </si>
  <si>
    <t>Los Alamos</t>
  </si>
  <si>
    <t>NM</t>
  </si>
  <si>
    <t>U.S.</t>
  </si>
  <si>
    <t>217-741-1285</t>
  </si>
  <si>
    <t>TA-48/Building 1/Room 415</t>
  </si>
  <si>
    <t>2-3 and 11-2</t>
  </si>
  <si>
    <t>NA</t>
  </si>
  <si>
    <t>3536, 3480, 3672, 3660</t>
  </si>
  <si>
    <t>TBD</t>
  </si>
  <si>
    <t>30 Bikini Atoll Road</t>
  </si>
  <si>
    <t>2/8/12</t>
  </si>
  <si>
    <t>*Sample holders for Uranium will also include Cont Cat No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</si>
</sst>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</font>
    <font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3" fillId="0" borderId="0" xfId="0" applyNumberFormat="1" applyFont="1" applyProtection="1">
      <protection locked="0"/>
    </xf>
    <xf numFmtId="164" fontId="14" fillId="0" borderId="0" xfId="0" applyNumberFormat="1" applyFont="1" applyProtection="1">
      <protection locked="0"/>
    </xf>
  </cellXfs>
  <cellStyles count="3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50" zoomScaleNormal="150" zoomScalePageLayoutView="150" workbookViewId="0">
      <pane ySplit="23" topLeftCell="A24" activePane="bottomLeft" state="frozenSplit"/>
      <selection activeCell="C5" sqref="C5"/>
      <selection pane="bottomLeft" activeCell="C24" sqref="C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15" width="9.1640625" style="9"/>
    <col min="16" max="16" width="10.1640625" style="9" bestFit="1" customWidth="1"/>
    <col min="17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893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885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891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F18" s="41"/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9" t="s">
        <v>890</v>
      </c>
    </row>
    <row r="21" spans="1:34">
      <c r="A21" s="14" t="s">
        <v>44</v>
      </c>
    </row>
    <row r="22" spans="1:34">
      <c r="B22" s="20"/>
      <c r="C22" s="21"/>
      <c r="D22" s="21"/>
      <c r="H22" s="10" t="s">
        <v>895</v>
      </c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748</v>
      </c>
      <c r="C24" s="43">
        <v>2.7499999999999998E-5</v>
      </c>
      <c r="D24" s="31">
        <f>IF(Table5[[#This Row],[Mass (g)]]="","",Table5[[#This Row],[Mass (g)]]*VLOOKUP(Table5[[#This Row],[Nuclide]],Doedata,4)*37000000000)</f>
        <v>6359.375</v>
      </c>
      <c r="E24" s="10" t="s">
        <v>30</v>
      </c>
      <c r="F24" s="10" t="s">
        <v>31</v>
      </c>
      <c r="G24" s="10">
        <v>7</v>
      </c>
      <c r="H24" s="10" t="s">
        <v>32</v>
      </c>
      <c r="I24" s="10"/>
      <c r="J24" s="26">
        <f>IF(Table5[[#This Row],[Activity (Bq)]]="","",Table5[[#This Row],[Activity (Bq)]]/37000000000)</f>
        <v>1.71875E-7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ht="15">
      <c r="B25" s="9" t="s">
        <v>29</v>
      </c>
      <c r="C25" s="44">
        <v>3.5999999999999999E-3</v>
      </c>
      <c r="D25" s="31">
        <f>IF(Table5[[#This Row],[Mass (g)]]="","",Table5[[#This Row],[Mass (g)]]*VLOOKUP(Table5[[#This Row],[Nuclide]],Doedata,4)*37000000000)</f>
        <v>287.71199999999999</v>
      </c>
      <c r="E25" s="10" t="s">
        <v>30</v>
      </c>
      <c r="F25" s="10" t="s">
        <v>31</v>
      </c>
      <c r="G25" s="10">
        <v>7</v>
      </c>
      <c r="H25" s="10" t="s">
        <v>32</v>
      </c>
      <c r="I25" s="10"/>
      <c r="J25" s="26">
        <f>IF(Table5[[#This Row],[Activity (Bq)]]="","",Table5[[#This Row],[Activity (Bq)]]/37000000000)</f>
        <v>7.7759999999999996E-9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43">
        <v>0.496365</v>
      </c>
      <c r="D26" s="31">
        <f>IF(Table5[[#This Row],[Mass (g)]]="","",Table5[[#This Row],[Mass (g)]]*VLOOKUP(Table5[[#This Row],[Nuclide]],Doedata,4)*37000000000)</f>
        <v>6170.8096800000003</v>
      </c>
      <c r="E26" s="10" t="s">
        <v>30</v>
      </c>
      <c r="F26" s="10" t="s">
        <v>31</v>
      </c>
      <c r="G26" s="10">
        <v>7</v>
      </c>
      <c r="H26" s="10" t="s">
        <v>32</v>
      </c>
      <c r="I26" s="10"/>
      <c r="J26" s="26">
        <f>IF(Table5[[#This Row],[Activity (Bq)]]="","",Table5[[#This Row],[Activity (Bq)]]/37000000000)</f>
        <v>1.6677864000000001E-7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42">
        <v>1.4999999999999999E-7</v>
      </c>
      <c r="D27" s="31">
        <f>IF(Table5[[#This Row],[Mass (g)]]="","",Table5[[#This Row],[Mass (g)]]*VLOOKUP(Table5[[#This Row],[Nuclide]],Doedata,4)*37000000000)</f>
        <v>94905</v>
      </c>
      <c r="E27" s="10" t="s">
        <v>30</v>
      </c>
      <c r="F27" s="10" t="s">
        <v>31</v>
      </c>
      <c r="G27" s="10">
        <v>7</v>
      </c>
      <c r="H27" s="10" t="s">
        <v>862</v>
      </c>
      <c r="I27" s="10"/>
      <c r="J27" s="26">
        <f>IF(Table5[[#This Row],[Activity (Bq)]]="","",Table5[[#This Row],[Activity (Bq)]]/37000000000)</f>
        <v>2.565E-6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42">
        <v>9.3650000000000016E-4</v>
      </c>
      <c r="D28" s="31">
        <f>IF(Table5[[#This Row],[Mass (g)]]="","",Table5[[#This Row],[Mass (g)]]*VLOOKUP(Table5[[#This Row],[Nuclide]],Doedata,4)*37000000000)</f>
        <v>2155261.1</v>
      </c>
      <c r="E28" s="10" t="s">
        <v>30</v>
      </c>
      <c r="F28" s="10" t="s">
        <v>31</v>
      </c>
      <c r="G28" s="10">
        <v>7</v>
      </c>
      <c r="H28" s="10" t="s">
        <v>862</v>
      </c>
      <c r="I28" s="10"/>
      <c r="J28" s="26">
        <f>IF(Table5[[#This Row],[Activity (Bq)]]="","",Table5[[#This Row],[Activity (Bq)]]/37000000000)</f>
        <v>5.82503E-5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42">
        <v>6.0999999999999992E-5</v>
      </c>
      <c r="D29" s="31">
        <f>IF(Table5[[#This Row],[Mass (g)]]="","",Table5[[#This Row],[Mass (g)]]*VLOOKUP(Table5[[#This Row],[Nuclide]],Doedata,4)*37000000000)</f>
        <v>514595.99999999994</v>
      </c>
      <c r="E29" s="10" t="s">
        <v>30</v>
      </c>
      <c r="F29" s="10" t="s">
        <v>31</v>
      </c>
      <c r="G29" s="10">
        <v>7</v>
      </c>
      <c r="H29" s="10" t="s">
        <v>862</v>
      </c>
      <c r="I29" s="10"/>
      <c r="J29" s="26">
        <f>IF(Table5[[#This Row],[Activity (Bq)]]="","",Table5[[#This Row],[Activity (Bq)]]/37000000000)</f>
        <v>1.3907999999999998E-5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42">
        <v>2.2400000000000002E-6</v>
      </c>
      <c r="D30" s="31">
        <f>IF(Table5[[#This Row],[Mass (g)]]="","",Table5[[#This Row],[Mass (g)]]*VLOOKUP(Table5[[#This Row],[Nuclide]],Doedata,4)*37000000000)</f>
        <v>8536640</v>
      </c>
      <c r="E30" s="10" t="s">
        <v>30</v>
      </c>
      <c r="F30" s="10" t="s">
        <v>31</v>
      </c>
      <c r="G30" s="10">
        <v>7</v>
      </c>
      <c r="H30" s="10" t="s">
        <v>862</v>
      </c>
      <c r="I30" s="10"/>
      <c r="J30" s="26">
        <f>IF(Table5[[#This Row],[Activity (Bq)]]="","",Table5[[#This Row],[Activity (Bq)]]/37000000000)</f>
        <v>2.3071999999999999E-4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disablePrompts="1"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2012-02-09T16:25:23Z</dcterms:modified>
</cp:coreProperties>
</file>