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6635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6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<sst xmlns="http://schemas.openxmlformats.org/spreadsheetml/2006/main" count="3367" uniqueCount="894">
  <si>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</si>
  <si>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</si>
  <si>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</si>
  <si>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</si>
  <si>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</si>
  <si>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</si>
  <si>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</si>
  <si>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</si>
  <si>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</si>
  <si>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</si>
  <si>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</si>
  <si>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</si>
  <si>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</si>
  <si>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</si>
  <si>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</si>
  <si>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</si>
  <si>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</si>
  <si>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</si>
  <si>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</si>
  <si>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</si>
  <si>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</si>
  <si>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</si>
  <si>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</si>
  <si>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</si>
  <si>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</si>
  <si>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</si>
  <si>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</si>
  <si>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</si>
  <si>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</si>
  <si>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</si>
  <si>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</si>
  <si>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</si>
  <si>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</si>
  <si>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</si>
  <si>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</si>
  <si>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</si>
  <si>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</si>
  <si>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</si>
  <si>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</si>
  <si>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</si>
  <si>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</si>
  <si>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</si>
  <si>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</si>
  <si>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</si>
  <si>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</si>
  <si>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</si>
  <si>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</si>
  <si>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</si>
  <si>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</si>
  <si>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</si>
  <si>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</si>
  <si>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</si>
  <si>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</si>
  <si>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</si>
  <si>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</si>
  <si>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</si>
  <si>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</si>
  <si>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</si>
  <si>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</si>
  <si>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</si>
  <si>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</si>
  <si>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</si>
  <si>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</si>
  <si>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</si>
  <si>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</si>
  <si>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</si>
  <si>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</si>
  <si>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</si>
  <si>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</si>
  <si>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</si>
  <si>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</si>
  <si>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</si>
  <si>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</si>
  <si>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</si>
  <si>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</si>
  <si>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</si>
  <si>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</si>
  <si>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</si>
  <si>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</si>
  <si>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</si>
  <si>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</si>
  <si>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</si>
  <si>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</si>
  <si>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</si>
  <si>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</si>
  <si>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</si>
  <si>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</si>
  <si>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</si>
  <si>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</si>
  <si>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</si>
  <si>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</si>
  <si>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</si>
  <si>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</si>
  <si>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</si>
  <si>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</si>
  <si>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</si>
  <si>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</si>
  <si>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</si>
  <si>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</si>
  <si>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</si>
  <si>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</si>
  <si>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</si>
  <si>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</si>
  <si>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</si>
  <si>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</si>
  <si>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</si>
  <si>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</si>
  <si>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</si>
  <si>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</si>
  <si>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</si>
  <si>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</si>
  <si>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</si>
  <si>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</si>
  <si>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</si>
  <si>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</si>
  <si>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</si>
  <si>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</si>
  <si>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</si>
  <si>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</si>
  <si>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</si>
  <si>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</si>
  <si>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</si>
  <si>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</si>
  <si>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</si>
  <si>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</si>
  <si>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</si>
  <si>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</si>
  <si>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</si>
  <si>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</si>
  <si>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</si>
  <si>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</si>
  <si>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</si>
  <si>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</si>
  <si>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</si>
  <si>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</si>
  <si>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</si>
  <si>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</si>
  <si>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</si>
  <si>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</si>
  <si>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</si>
  <si>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</si>
  <si>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</si>
  <si>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</si>
  <si>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</si>
  <si>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</si>
  <si>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</si>
  <si>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</si>
  <si>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</si>
  <si>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</si>
  <si>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</si>
  <si>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</si>
  <si>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</si>
  <si>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</si>
  <si>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</si>
  <si>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</si>
  <si>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</si>
  <si>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</si>
  <si>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</si>
  <si>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</si>
  <si>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</si>
  <si>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</si>
  <si>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</si>
  <si>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</si>
  <si>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</si>
  <si>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</si>
  <si>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</si>
  <si>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</si>
  <si>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</si>
  <si>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</si>
  <si>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</si>
  <si>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</si>
  <si>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</si>
  <si>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</si>
  <si>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</si>
  <si>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</si>
  <si>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</si>
  <si>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</si>
  <si>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</si>
  <si>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</si>
  <si>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</si>
  <si>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</si>
  <si>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</si>
  <si>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</si>
  <si>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</si>
  <si>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</si>
  <si>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</si>
  <si>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</si>
  <si>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</si>
  <si>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</si>
  <si>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</si>
  <si>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</si>
  <si>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</si>
  <si>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</si>
  <si>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</si>
  <si>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</si>
  <si>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</si>
  <si>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</si>
  <si>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</si>
  <si>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</si>
  <si>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</si>
  <si>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</si>
  <si>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</si>
  <si>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</si>
  <si>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</si>
  <si>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</si>
  <si>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</si>
  <si>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</si>
  <si>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</si>
  <si>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</si>
  <si>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</si>
  <si>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</si>
  <si>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</si>
  <si>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</si>
  <si>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</si>
  <si>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</si>
  <si>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</si>
  <si>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</si>
  <si>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</si>
  <si>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</si>
  <si>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</si>
  <si>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</si>
  <si>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</si>
  <si>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</si>
  <si>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</si>
  <si>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</si>
  <si>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</si>
  <si>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</si>
  <si>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</si>
  <si>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</si>
  <si>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</si>
  <si>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</si>
  <si>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</si>
  <si>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</si>
  <si>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</si>
  <si>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</si>
  <si>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</si>
  <si>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</si>
  <si>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</si>
  <si>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</si>
  <si>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</si>
  <si>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</si>
  <si>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</si>
  <si>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</si>
  <si>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</si>
  <si>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</si>
  <si>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</si>
  <si>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</si>
  <si>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</si>
  <si>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</si>
  <si>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</si>
  <si>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</si>
  <si>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</si>
  <si>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</si>
  <si>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</si>
  <si>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</si>
  <si>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</si>
  <si>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</si>
  <si>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</si>
  <si>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</si>
  <si>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</si>
  <si>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</si>
  <si>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</si>
  <si>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</si>
  <si>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</si>
  <si>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</si>
  <si>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</si>
  <si>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</si>
  <si>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</si>
  <si>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</si>
  <si>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</si>
  <si>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</si>
  <si>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</si>
  <si>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</si>
  <si>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</si>
  <si>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</si>
  <si>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</si>
  <si>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</si>
  <si>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</si>
  <si>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</si>
  <si>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</si>
  <si>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</si>
  <si>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</si>
  <si>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</si>
  <si>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</si>
  <si>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</si>
  <si>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</si>
  <si>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</si>
  <si>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</si>
  <si>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</si>
  <si>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</si>
  <si>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</si>
  <si>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</si>
  <si>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</si>
  <si>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</si>
  <si>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</si>
  <si>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</si>
  <si>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</si>
  <si>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</si>
  <si>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</si>
  <si>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</si>
  <si>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</si>
  <si>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</si>
  <si>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</si>
  <si>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</si>
  <si>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</si>
  <si>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</si>
  <si>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</si>
  <si>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</si>
  <si>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</si>
  <si>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</si>
  <si>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</si>
  <si>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</si>
  <si>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</si>
  <si>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</si>
  <si>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</si>
  <si>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</si>
  <si>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</si>
  <si>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</si>
  <si>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</si>
  <si>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</si>
  <si>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</si>
  <si>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</si>
  <si>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</si>
  <si>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</si>
  <si>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</si>
  <si>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</si>
  <si>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</si>
  <si>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</si>
  <si>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</si>
  <si>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</si>
  <si>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</si>
  <si>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</si>
  <si>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</si>
  <si>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</si>
  <si>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</si>
  <si>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</si>
  <si>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</si>
  <si>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</si>
  <si>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</si>
  <si>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</si>
  <si>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</si>
  <si>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</si>
  <si>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</si>
  <si>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</si>
  <si>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</si>
  <si>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</si>
  <si>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</si>
  <si>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</si>
  <si>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</si>
  <si>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</si>
  <si>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</si>
  <si>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</si>
  <si>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</si>
  <si>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</si>
  <si>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</si>
  <si>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</si>
  <si>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</si>
  <si>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</si>
  <si>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</si>
  <si>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</si>
  <si>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</si>
  <si>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</si>
  <si>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</si>
  <si>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</si>
  <si>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</si>
  <si>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</si>
  <si>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</si>
  <si>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</si>
  <si>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</si>
  <si>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</si>
  <si>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</si>
  <si>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</si>
  <si>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</si>
  <si>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</si>
  <si>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</si>
  <si>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</si>
  <si>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</si>
  <si>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</si>
  <si>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</si>
  <si>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</si>
  <si>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</si>
  <si>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</si>
  <si>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</si>
  <si>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</si>
  <si>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</si>
  <si>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</si>
  <si>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</si>
  <si>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</si>
  <si>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</si>
  <si>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</si>
  <si>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</si>
  <si>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</si>
  <si>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</si>
  <si>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</si>
  <si>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</si>
  <si>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</si>
  <si>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</si>
  <si>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</si>
  <si>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</si>
  <si>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</si>
  <si>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</si>
  <si>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</si>
  <si>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</si>
  <si>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</si>
  <si>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</si>
  <si>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</si>
  <si>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</si>
  <si>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</si>
  <si>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</si>
  <si>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</si>
  <si>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</si>
  <si>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</si>
  <si>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</si>
  <si>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</si>
  <si>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</si>
  <si>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</si>
  <si>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</si>
  <si>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</si>
  <si>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</si>
  <si>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</si>
  <si>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</si>
  <si>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</si>
  <si>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</si>
  <si>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</si>
  <si>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</si>
  <si>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</si>
  <si>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</si>
  <si>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</si>
  <si>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</si>
  <si>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</si>
  <si>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</si>
  <si>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</si>
  <si>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</si>
  <si>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</si>
  <si>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</si>
  <si>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</si>
  <si>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</si>
  <si>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</si>
  <si>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</si>
  <si>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</si>
  <si>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</si>
  <si>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</si>
  <si>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</si>
  <si>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</si>
  <si>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</si>
  <si>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</si>
  <si>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</si>
  <si>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</si>
  <si>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</si>
  <si>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</si>
  <si>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</si>
  <si>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</si>
  <si>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</si>
  <si>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</si>
  <si>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</si>
  <si>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</si>
  <si>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</si>
  <si>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</si>
  <si>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</si>
  <si>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</si>
  <si>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</si>
  <si>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</si>
  <si>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</si>
  <si>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</si>
  <si>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</si>
  <si>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</si>
  <si>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</si>
  <si>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</si>
  <si>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</si>
  <si>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</si>
  <si>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</si>
  <si>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</si>
  <si>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</si>
  <si>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</si>
  <si>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</si>
  <si>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</si>
  <si>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</si>
  <si>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</si>
  <si>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</si>
  <si>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</si>
  <si>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</si>
  <si>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</si>
  <si>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</si>
  <si>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</si>
  <si>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</si>
  <si>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</si>
  <si>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</si>
  <si>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</si>
  <si>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</si>
  <si>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</si>
  <si>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</si>
  <si>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</si>
  <si>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</si>
  <si>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</si>
  <si>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</si>
  <si>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</si>
  <si>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</si>
  <si>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</si>
  <si>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</si>
  <si>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</si>
  <si>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</si>
  <si>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</si>
  <si>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</si>
  <si>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</si>
  <si>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</si>
  <si>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</si>
  <si>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</si>
  <si>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</si>
  <si>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</si>
  <si>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</si>
  <si>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</si>
  <si>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</si>
  <si>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</si>
  <si>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</si>
  <si>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</si>
  <si>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</si>
  <si>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</si>
  <si>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</si>
  <si>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</si>
  <si>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</si>
  <si>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</si>
  <si>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</si>
  <si>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</si>
  <si>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</si>
  <si>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</si>
  <si>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</si>
  <si>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</si>
  <si>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</si>
  <si>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</si>
  <si>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</si>
  <si>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</si>
  <si>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</si>
  <si>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</si>
  <si>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</si>
  <si>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</si>
  <si>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</si>
  <si>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</si>
  <si>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</si>
  <si>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</si>
  <si>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</si>
  <si>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</si>
  <si>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</si>
  <si>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</si>
  <si>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</si>
  <si>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</si>
  <si>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</si>
  <si>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</si>
  <si>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</si>
  <si>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</si>
  <si>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</si>
  <si>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</si>
  <si>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</si>
  <si>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</si>
  <si>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</si>
  <si>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</si>
  <si>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</si>
  <si>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</si>
  <si>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</si>
  <si>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</si>
  <si>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</si>
  <si>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</si>
  <si>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</si>
  <si>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</si>
  <si>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</si>
  <si>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</si>
  <si>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</si>
  <si>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</si>
  <si>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</si>
  <si>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</si>
  <si>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</si>
  <si>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</si>
  <si>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</si>
  <si>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</si>
  <si>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</si>
  <si>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</si>
  <si>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</si>
  <si>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</si>
  <si>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</si>
  <si>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</si>
  <si>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</si>
  <si>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</si>
  <si>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</si>
  <si>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</si>
  <si>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</si>
  <si>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</si>
  <si>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</si>
  <si>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</si>
  <si>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</si>
  <si>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</si>
  <si>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</si>
  <si>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</si>
  <si>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</si>
  <si>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</si>
  <si>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</si>
  <si>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</si>
  <si>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</si>
  <si>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</si>
  <si>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</si>
  <si>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</si>
  <si>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</si>
  <si>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</si>
  <si>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</si>
  <si>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</si>
  <si>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</si>
  <si>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</si>
  <si>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</si>
  <si>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</si>
  <si>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</si>
  <si>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</si>
  <si>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</si>
  <si>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</si>
  <si>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</si>
  <si>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</si>
  <si>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</si>
  <si>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</si>
  <si>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</si>
  <si>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</si>
  <si>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</si>
  <si>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</si>
  <si>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</si>
  <si>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</si>
  <si>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</si>
  <si>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</si>
  <si>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</si>
  <si>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</si>
  <si>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</si>
  <si>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</si>
  <si>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</si>
  <si>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</si>
  <si>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</si>
  <si>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</si>
  <si>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</si>
  <si>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</si>
  <si>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</si>
  <si>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</si>
  <si>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</si>
  <si>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</si>
  <si>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</si>
  <si>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</si>
  <si>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</si>
  <si>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</si>
  <si>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</si>
  <si>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</si>
  <si>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</si>
  <si>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</si>
  <si>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</si>
  <si>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</si>
  <si>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</si>
  <si>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</si>
  <si>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</si>
  <si>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</si>
  <si>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</si>
  <si>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</si>
  <si>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</si>
  <si>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</si>
  <si>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</si>
  <si>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</si>
  <si>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</si>
  <si>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</si>
  <si>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</si>
  <si>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</si>
  <si>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</si>
  <si>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</si>
  <si>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</si>
  <si>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</si>
  <si>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</si>
  <si>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</si>
  <si>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</si>
  <si>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</si>
  <si>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</si>
  <si>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</si>
  <si>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</si>
  <si>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</si>
  <si>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</si>
  <si>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</si>
  <si>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</si>
  <si>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</si>
  <si>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</si>
  <si>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</si>
  <si>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</si>
  <si>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</si>
  <si>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</si>
  <si>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</si>
  <si>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</si>
  <si>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</si>
  <si>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</si>
  <si>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</si>
  <si>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</si>
  <si>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</si>
  <si>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</si>
  <si>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</si>
  <si>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</si>
  <si>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</si>
  <si>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</si>
  <si>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</si>
  <si>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</si>
  <si>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</si>
  <si>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</si>
  <si>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</si>
  <si>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</si>
  <si>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</si>
  <si>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</si>
  <si>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</si>
  <si>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</si>
  <si>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</si>
  <si>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</si>
  <si>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</si>
  <si>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</si>
  <si>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</si>
  <si>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</si>
  <si>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</si>
  <si>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</si>
  <si>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</si>
  <si>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</si>
  <si>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</si>
  <si>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</si>
  <si>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</si>
  <si>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</si>
  <si>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</si>
  <si>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</si>
  <si>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</si>
  <si>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</si>
  <si>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</si>
  <si>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</si>
  <si>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</si>
  <si>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</si>
  <si>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</si>
  <si>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</si>
  <si>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</si>
  <si>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</si>
  <si>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</si>
  <si>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</si>
  <si>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</si>
  <si>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</si>
  <si>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</si>
  <si>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</si>
  <si>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</si>
  <si>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</si>
  <si>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</si>
  <si>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</si>
  <si>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</si>
  <si>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</si>
  <si>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</si>
  <si>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</si>
  <si>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</si>
  <si>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</si>
  <si>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</si>
  <si>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</si>
  <si>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</si>
  <si>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</si>
  <si>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</si>
  <si>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</si>
  <si>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</si>
  <si>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</si>
  <si>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</si>
  <si>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</si>
  <si>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</si>
  <si>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</si>
  <si>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</si>
  <si>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</si>
  <si>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</si>
  <si>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</si>
  <si>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</si>
  <si>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</si>
  <si>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</si>
  <si>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</si>
  <si>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</si>
  <si>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</si>
  <si>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</si>
  <si>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</si>
  <si>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</si>
  <si>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</si>
  <si>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</si>
  <si>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</si>
  <si>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</si>
  <si>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</si>
  <si>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</si>
  <si>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</si>
  <si>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</si>
  <si>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</si>
  <si>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</si>
  <si>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</si>
  <si>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</si>
  <si>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</si>
  <si>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</si>
  <si>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</si>
  <si>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</si>
  <si>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</si>
  <si>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</si>
  <si>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</si>
  <si>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</si>
  <si>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</si>
  <si>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</si>
  <si>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</si>
  <si>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</si>
  <si>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</si>
  <si>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</si>
  <si>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</si>
  <si>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</si>
  <si>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</si>
  <si>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</si>
  <si>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</si>
  <si>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</si>
  <si>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</si>
  <si>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</si>
  <si>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</si>
  <si>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</si>
  <si>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</si>
  <si>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</si>
  <si>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</si>
  <si>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</si>
  <si>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</si>
  <si>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</si>
  <si>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</si>
  <si>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</si>
  <si>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</si>
  <si>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</si>
  <si>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</si>
  <si>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</si>
  <si>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</si>
  <si>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</si>
  <si>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</si>
  <si>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</si>
  <si>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</si>
  <si>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</si>
  <si>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</si>
  <si>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</si>
  <si>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</si>
  <si>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</si>
  <si>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</si>
  <si>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</si>
  <si>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</si>
  <si>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</si>
  <si>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</si>
  <si>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</si>
  <si>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</si>
  <si>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</si>
  <si>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</si>
  <si>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</si>
  <si>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</si>
  <si>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</si>
  <si>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</si>
  <si>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</si>
  <si>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</si>
  <si>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</si>
  <si>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</si>
  <si>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</si>
  <si>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</si>
  <si>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</si>
  <si>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</si>
  <si>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</si>
  <si>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</si>
  <si>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</si>
  <si>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</si>
  <si>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</si>
  <si>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</si>
  <si>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</si>
  <si>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</si>
  <si>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</si>
  <si>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</si>
  <si>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</si>
  <si>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</si>
  <si>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</si>
  <si>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</si>
  <si>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</si>
  <si>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</si>
  <si>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</si>
  <si>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</si>
  <si>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</si>
  <si>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</si>
  <si>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</si>
  <si>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</si>
  <si>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</si>
  <si>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</si>
  <si>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</si>
  <si>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</si>
  <si>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</si>
  <si>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</si>
  <si>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</si>
  <si>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</si>
  <si>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</si>
  <si>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</si>
  <si>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O'Day</t>
  </si>
  <si>
    <t>Peggy</t>
  </si>
  <si>
    <t xml:space="preserve">S&amp;E Building, Room 225 </t>
  </si>
  <si>
    <t>University of California, 5200 North Lake Road</t>
  </si>
  <si>
    <t>poday@ucmerced.edu</t>
  </si>
  <si>
    <t>Merced</t>
  </si>
  <si>
    <t>California</t>
  </si>
  <si>
    <t>USA</t>
  </si>
  <si>
    <t>3501 &amp; 3279</t>
  </si>
  <si>
    <t>30-Day</t>
  </si>
  <si>
    <t>4-1</t>
  </si>
  <si>
    <t xml:space="preserve">   12/20/2012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</si>
</sst>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229.06329027778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3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7849999999999999E-3" maxValue="0.05"/>
    </cacheField>
    <cacheField name="Activity (Bq)" numFmtId="11">
      <sharedItems containsMixedTypes="1" containsNumber="1" minValue="22.191120000000002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9976000000000001E-10" maxValue="1.6800000000000002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7849999999999999E-3"/>
    <n v="22.191120000000002"/>
    <s v="Powder"/>
    <s v="Compound"/>
    <n v="30"/>
    <s v="4h"/>
    <m/>
    <n v="5.9976000000000001E-10"/>
  </r>
  <r>
    <n v="2"/>
    <x v="0"/>
    <n v="2.9750000000000002E-3"/>
    <n v="36.985200000000006"/>
    <s v="Powder"/>
    <s v="Compound"/>
    <n v="30"/>
    <s v="4h"/>
    <m/>
    <n v="9.9960000000000015E-10"/>
  </r>
  <r>
    <n v="3"/>
    <x v="0"/>
    <n v="2.3800000000000002E-3"/>
    <n v="29.588160000000002"/>
    <s v="Powder"/>
    <s v="Compound"/>
    <n v="30"/>
    <s v="4h"/>
    <m/>
    <n v="7.9968000000000008E-10"/>
  </r>
  <r>
    <n v="4"/>
    <x v="0"/>
    <n v="4.1650000000000003E-3"/>
    <n v="51.77928"/>
    <s v="Powder"/>
    <s v="Compound"/>
    <n v="30"/>
    <s v="4h"/>
    <m/>
    <n v="1.3994400000000001E-9"/>
  </r>
  <r>
    <n v="5"/>
    <x v="0"/>
    <n v="3.5699999999999998E-3"/>
    <n v="44.382240000000003"/>
    <s v="Powder"/>
    <s v="Compound"/>
    <n v="30"/>
    <s v="4h"/>
    <m/>
    <n v="1.19952E-9"/>
  </r>
  <r>
    <n v="6"/>
    <x v="0"/>
    <n v="4.7600000000000003E-3"/>
    <n v="59.176320000000004"/>
    <s v="Powder"/>
    <s v="Compound"/>
    <n v="30"/>
    <s v="4h"/>
    <m/>
    <n v="1.5993600000000002E-9"/>
  </r>
  <r>
    <n v="7"/>
    <x v="0"/>
    <n v="2.9750000000000002E-3"/>
    <n v="36.985200000000006"/>
    <s v="Powder"/>
    <s v="Compound"/>
    <n v="30"/>
    <s v="4h"/>
    <m/>
    <n v="9.9960000000000015E-10"/>
  </r>
  <r>
    <n v="8"/>
    <x v="0"/>
    <n v="2.9750000000000002E-3"/>
    <n v="36.985200000000006"/>
    <s v="Powder"/>
    <s v="Compound"/>
    <n v="30"/>
    <s v="4h"/>
    <m/>
    <n v="9.9960000000000015E-10"/>
  </r>
  <r>
    <n v="9"/>
    <x v="0"/>
    <n v="4.7600000000000003E-3"/>
    <n v="59.176320000000004"/>
    <s v="Powder"/>
    <s v="Compound"/>
    <n v="30"/>
    <s v="4h"/>
    <m/>
    <n v="1.5993600000000002E-9"/>
  </r>
  <r>
    <n v="10"/>
    <x v="0"/>
    <n v="4.7600000000000003E-3"/>
    <n v="59.176320000000004"/>
    <s v="Powder"/>
    <s v="Compound"/>
    <n v="30"/>
    <s v="4h"/>
    <m/>
    <n v="1.5993600000000002E-9"/>
  </r>
  <r>
    <n v="11"/>
    <x v="0"/>
    <n v="0.02"/>
    <n v="248.64"/>
    <s v="Powder"/>
    <s v="Compound"/>
    <n v="30"/>
    <s v="4h"/>
    <m/>
    <n v="6.72E-9"/>
  </r>
  <r>
    <n v="12"/>
    <x v="0"/>
    <n v="0.02"/>
    <n v="248.64"/>
    <s v="Powder"/>
    <s v="Compound"/>
    <n v="30"/>
    <s v="4h"/>
    <m/>
    <n v="6.72E-9"/>
  </r>
  <r>
    <n v="13"/>
    <x v="0"/>
    <n v="0.02"/>
    <n v="248.64"/>
    <s v="Powder"/>
    <s v="Compound"/>
    <n v="30"/>
    <s v="4h"/>
    <m/>
    <n v="6.72E-9"/>
  </r>
  <r>
    <n v="14"/>
    <x v="0"/>
    <n v="0.02"/>
    <n v="248.64"/>
    <s v="Powder"/>
    <s v="Compound"/>
    <n v="30"/>
    <s v="4h"/>
    <m/>
    <n v="6.72E-9"/>
  </r>
  <r>
    <n v="15"/>
    <x v="0"/>
    <n v="0.02"/>
    <n v="248.64"/>
    <s v="Powder"/>
    <s v="Compound"/>
    <n v="30"/>
    <s v="4h"/>
    <m/>
    <n v="6.72E-9"/>
  </r>
  <r>
    <n v="16"/>
    <x v="0"/>
    <n v="0.02"/>
    <n v="248.64"/>
    <s v="Powder"/>
    <s v="Compound"/>
    <n v="30"/>
    <s v="4h"/>
    <m/>
    <n v="6.72E-9"/>
  </r>
  <r>
    <n v="17"/>
    <x v="0"/>
    <n v="0.02"/>
    <n v="248.64"/>
    <s v="Powder"/>
    <s v="Compound"/>
    <n v="30"/>
    <s v="4h"/>
    <m/>
    <n v="6.72E-9"/>
  </r>
  <r>
    <n v="18"/>
    <x v="0"/>
    <n v="0.02"/>
    <n v="248.64"/>
    <s v="Powder"/>
    <s v="Compound"/>
    <n v="30"/>
    <s v="4h"/>
    <m/>
    <n v="6.72E-9"/>
  </r>
  <r>
    <n v="19"/>
    <x v="0"/>
    <n v="0.02"/>
    <n v="248.64"/>
    <s v="Powder"/>
    <s v="Compound"/>
    <n v="30"/>
    <s v="4h"/>
    <m/>
    <n v="6.72E-9"/>
  </r>
  <r>
    <n v="20"/>
    <x v="0"/>
    <n v="0.02"/>
    <n v="248.64"/>
    <s v="Powder"/>
    <s v="Compound"/>
    <n v="30"/>
    <s v="4h"/>
    <m/>
    <n v="6.72E-9"/>
  </r>
  <r>
    <n v="21"/>
    <x v="0"/>
    <n v="0.05"/>
    <n v="621.6"/>
    <s v="Powder"/>
    <s v="Oxide"/>
    <n v="30"/>
    <s v="4h"/>
    <m/>
    <n v="1.6800000000000002E-8"/>
  </r>
  <r>
    <n v="22"/>
    <x v="0"/>
    <n v="0.05"/>
    <n v="621.6"/>
    <s v="Powder"/>
    <s v="Oxide"/>
    <n v="30"/>
    <s v="4h"/>
    <m/>
    <n v="1.6800000000000002E-8"/>
  </r>
  <r>
    <n v="23"/>
    <x v="0"/>
    <n v="0.05"/>
    <n v="621.6"/>
    <s v="Powder"/>
    <s v="Oxide"/>
    <n v="30"/>
    <s v="4h"/>
    <m/>
    <n v="1.6800000000000002E-8"/>
  </r>
  <r>
    <n v="24"/>
    <x v="0"/>
    <n v="0.05"/>
    <n v="621.6"/>
    <s v="Slurry/Paste"/>
    <s v="Oxide"/>
    <n v="30"/>
    <s v="4h"/>
    <m/>
    <n v="1.6800000000000002E-8"/>
  </r>
  <r>
    <n v="25"/>
    <x v="0"/>
    <n v="0.05"/>
    <n v="621.6"/>
    <s v="Slurry/Paste"/>
    <s v="Oxide"/>
    <n v="30"/>
    <s v="4h"/>
    <m/>
    <n v="1.6800000000000002E-8"/>
  </r>
  <r>
    <n v="26"/>
    <x v="0"/>
    <n v="0.05"/>
    <n v="621.6"/>
    <s v="Slurry/Paste"/>
    <s v="Oxide"/>
    <n v="30"/>
    <s v="4h"/>
    <m/>
    <n v="1.6800000000000002E-8"/>
  </r>
  <r>
    <n v="27"/>
    <x v="0"/>
    <n v="0.05"/>
    <n v="621.6"/>
    <s v="Slurry/Paste"/>
    <s v="Oxide"/>
    <n v="30"/>
    <s v="4h"/>
    <m/>
    <n v="1.6800000000000002E-8"/>
  </r>
  <r>
    <n v="28"/>
    <x v="0"/>
    <n v="0.05"/>
    <n v="621.6"/>
    <s v="Slurry/Paste"/>
    <s v="Oxide"/>
    <n v="30"/>
    <s v="4d"/>
    <m/>
    <n v="1.6800000000000002E-8"/>
  </r>
  <r>
    <n v="29"/>
    <x v="0"/>
    <n v="0.05"/>
    <n v="621.6"/>
    <s v="Slurry/Paste"/>
    <s v="Oxide"/>
    <n v="30"/>
    <s v="4d"/>
    <m/>
    <n v="1.6800000000000002E-8"/>
  </r>
  <r>
    <n v="30"/>
    <x v="0"/>
    <n v="0.05"/>
    <n v="621.6"/>
    <s v="Slurry/Paste"/>
    <s v="Oxide"/>
    <n v="30"/>
    <s v="4d"/>
    <m/>
    <n v="1.6800000000000002E-8"/>
  </r>
  <r>
    <n v="31"/>
    <x v="0"/>
    <n v="0.05"/>
    <n v="621.6"/>
    <s v="Slurry/Paste"/>
    <s v="Oxide"/>
    <n v="30"/>
    <s v="4d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3"/>
  <sheetViews>
    <sheetView zoomScale="85" zoomScaleNormal="85" workbookViewId="0">
      <pane ySplit="23" topLeftCell="A50" activePane="bottomLeft" state="frozenSplit"/>
      <selection activeCell="C5" sqref="C5"/>
      <selection pane="bottomLeft" activeCell="C55" sqref="C55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882</v>
      </c>
    </row>
    <row r="3" spans="1:3" x14ac:dyDescent="0.25">
      <c r="A3" s="18" t="s">
        <v>9</v>
      </c>
      <c r="B3" s="11" t="s">
        <v>883</v>
      </c>
    </row>
    <row r="4" spans="1:3" x14ac:dyDescent="0.25">
      <c r="A4" s="18" t="s">
        <v>12</v>
      </c>
      <c r="B4" s="11" t="s">
        <v>21</v>
      </c>
    </row>
    <row r="5" spans="1:3" x14ac:dyDescent="0.25">
      <c r="A5" s="18" t="s">
        <v>10</v>
      </c>
      <c r="B5" s="11" t="s">
        <v>884</v>
      </c>
      <c r="C5" s="9" t="s">
        <v>881</v>
      </c>
    </row>
    <row r="6" spans="1:3" x14ac:dyDescent="0.25">
      <c r="A6" s="18" t="s">
        <v>11</v>
      </c>
      <c r="B6" s="11" t="s">
        <v>885</v>
      </c>
    </row>
    <row r="7" spans="1:3" x14ac:dyDescent="0.25">
      <c r="A7" s="18" t="s">
        <v>878</v>
      </c>
      <c r="B7" s="11" t="s">
        <v>886</v>
      </c>
    </row>
    <row r="8" spans="1:3" x14ac:dyDescent="0.25">
      <c r="A8" s="18" t="s">
        <v>13</v>
      </c>
      <c r="B8" s="11" t="s">
        <v>887</v>
      </c>
    </row>
    <row r="9" spans="1:3" x14ac:dyDescent="0.25">
      <c r="A9" s="18" t="s">
        <v>14</v>
      </c>
      <c r="B9" s="11" t="s">
        <v>888</v>
      </c>
    </row>
    <row r="10" spans="1:3" x14ac:dyDescent="0.25">
      <c r="A10" s="18" t="s">
        <v>15</v>
      </c>
      <c r="B10" s="11">
        <v>95343</v>
      </c>
    </row>
    <row r="11" spans="1:3" x14ac:dyDescent="0.25">
      <c r="A11" s="18" t="s">
        <v>809</v>
      </c>
      <c r="B11" s="11" t="s">
        <v>889</v>
      </c>
    </row>
    <row r="12" spans="1:3" x14ac:dyDescent="0.25">
      <c r="A12" s="18" t="s">
        <v>26</v>
      </c>
      <c r="B12" s="23">
        <v>2092284338</v>
      </c>
    </row>
    <row r="13" spans="1:3" x14ac:dyDescent="0.25">
      <c r="A13" s="18" t="s">
        <v>839</v>
      </c>
      <c r="B13" s="12" t="s">
        <v>890</v>
      </c>
    </row>
    <row r="14" spans="1:3" x14ac:dyDescent="0.25">
      <c r="A14" s="18" t="s">
        <v>16</v>
      </c>
      <c r="B14" s="30" t="s">
        <v>891</v>
      </c>
    </row>
    <row r="15" spans="1:3" x14ac:dyDescent="0.25">
      <c r="A15" s="18" t="s">
        <v>41</v>
      </c>
      <c r="B15" s="12" t="s">
        <v>892</v>
      </c>
      <c r="C15" s="9" t="s">
        <v>854</v>
      </c>
    </row>
    <row r="16" spans="1:3" x14ac:dyDescent="0.25">
      <c r="A16" s="18" t="s">
        <v>40</v>
      </c>
      <c r="B16" s="14">
        <v>41260</v>
      </c>
      <c r="C16" s="9" t="s">
        <v>854</v>
      </c>
    </row>
    <row r="17" spans="1:34" x14ac:dyDescent="0.25">
      <c r="A17" s="18" t="s">
        <v>811</v>
      </c>
      <c r="B17" s="13" t="s">
        <v>893</v>
      </c>
      <c r="C17" s="9" t="s">
        <v>853</v>
      </c>
    </row>
    <row r="18" spans="1:34" x14ac:dyDescent="0.25">
      <c r="A18" s="18" t="s">
        <v>42</v>
      </c>
      <c r="B18" s="11"/>
      <c r="C18" s="9" t="s">
        <v>43</v>
      </c>
    </row>
    <row r="19" spans="1:34" x14ac:dyDescent="0.25">
      <c r="A19" s="18" t="s">
        <v>807</v>
      </c>
      <c r="B19" s="11"/>
      <c r="C19" s="9" t="s">
        <v>43</v>
      </c>
    </row>
    <row r="20" spans="1:34" x14ac:dyDescent="0.25">
      <c r="A20" s="18" t="s">
        <v>808</v>
      </c>
      <c r="B20" s="40"/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9">
        <v>1.7849999999999999E-3</v>
      </c>
      <c r="D24" s="32">
        <f>IF(Table5[[#This Row],[Mass (g)]]="","",Table5[[#This Row],[Mass (g)]]*VLOOKUP(Table5[[#This Row],[Nuclide]],Doedata,4)*37000000000)</f>
        <v>22.191120000000002</v>
      </c>
      <c r="E24" s="10" t="s">
        <v>817</v>
      </c>
      <c r="F24" s="10" t="s">
        <v>823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5.9976000000000001E-10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2</v>
      </c>
      <c r="B25" s="9" t="s">
        <v>35</v>
      </c>
      <c r="C25" s="9">
        <v>2.9750000000000002E-3</v>
      </c>
      <c r="D25" s="32">
        <f>IF(Table5[[#This Row],[Mass (g)]]="","",Table5[[#This Row],[Mass (g)]]*VLOOKUP(Table5[[#This Row],[Nuclide]],Doedata,4)*37000000000)</f>
        <v>36.985200000000006</v>
      </c>
      <c r="E25" s="10" t="s">
        <v>817</v>
      </c>
      <c r="F25" s="10" t="s">
        <v>823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9.9960000000000015E-10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3</v>
      </c>
      <c r="B26" s="9" t="s">
        <v>35</v>
      </c>
      <c r="C26" s="9">
        <v>2.3800000000000002E-3</v>
      </c>
      <c r="D26" s="32">
        <f>IF(Table5[[#This Row],[Mass (g)]]="","",Table5[[#This Row],[Mass (g)]]*VLOOKUP(Table5[[#This Row],[Nuclide]],Doedata,4)*37000000000)</f>
        <v>29.588160000000002</v>
      </c>
      <c r="E26" s="10" t="s">
        <v>817</v>
      </c>
      <c r="F26" s="10" t="s">
        <v>823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7.9968000000000008E-10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>
        <v>4</v>
      </c>
      <c r="B27" s="9" t="s">
        <v>35</v>
      </c>
      <c r="C27" s="9">
        <v>4.1650000000000003E-3</v>
      </c>
      <c r="D27" s="32">
        <f>IF(Table5[[#This Row],[Mass (g)]]="","",Table5[[#This Row],[Mass (g)]]*VLOOKUP(Table5[[#This Row],[Nuclide]],Doedata,4)*37000000000)</f>
        <v>51.77928</v>
      </c>
      <c r="E27" s="10" t="s">
        <v>817</v>
      </c>
      <c r="F27" s="10" t="s">
        <v>823</v>
      </c>
      <c r="G27" s="10">
        <v>30</v>
      </c>
      <c r="H27" s="10" t="s">
        <v>836</v>
      </c>
      <c r="I27" s="10"/>
      <c r="J27" s="27">
        <f>IF(Table5[[#This Row],[Activity (Bq)]]="","",Table5[[#This Row],[Activity (Bq)]]/37000000000)</f>
        <v>1.3994400000000001E-9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5</v>
      </c>
      <c r="B28" s="9" t="s">
        <v>35</v>
      </c>
      <c r="C28" s="9">
        <v>3.5699999999999998E-3</v>
      </c>
      <c r="D28" s="32">
        <f>IF(Table5[[#This Row],[Mass (g)]]="","",Table5[[#This Row],[Mass (g)]]*VLOOKUP(Table5[[#This Row],[Nuclide]],Doedata,4)*37000000000)</f>
        <v>44.382240000000003</v>
      </c>
      <c r="E28" s="10" t="s">
        <v>817</v>
      </c>
      <c r="F28" s="10" t="s">
        <v>823</v>
      </c>
      <c r="G28" s="10">
        <v>30</v>
      </c>
      <c r="H28" s="10" t="s">
        <v>836</v>
      </c>
      <c r="I28" s="10"/>
      <c r="J28" s="27">
        <f>IF(Table5[[#This Row],[Activity (Bq)]]="","",Table5[[#This Row],[Activity (Bq)]]/37000000000)</f>
        <v>1.19952E-9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>
        <v>6</v>
      </c>
      <c r="B29" s="9" t="s">
        <v>35</v>
      </c>
      <c r="C29" s="9">
        <v>4.7600000000000003E-3</v>
      </c>
      <c r="D29" s="32">
        <f>IF(Table5[[#This Row],[Mass (g)]]="","",Table5[[#This Row],[Mass (g)]]*VLOOKUP(Table5[[#This Row],[Nuclide]],Doedata,4)*37000000000)</f>
        <v>59.176320000000004</v>
      </c>
      <c r="E29" s="10" t="s">
        <v>817</v>
      </c>
      <c r="F29" s="10" t="s">
        <v>823</v>
      </c>
      <c r="G29" s="10">
        <v>30</v>
      </c>
      <c r="H29" s="10" t="s">
        <v>836</v>
      </c>
      <c r="I29" s="10"/>
      <c r="J29" s="27">
        <f>IF(Table5[[#This Row],[Activity (Bq)]]="","",Table5[[#This Row],[Activity (Bq)]]/37000000000)</f>
        <v>1.5993600000000002E-9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>
        <v>7</v>
      </c>
      <c r="B30" s="9" t="s">
        <v>35</v>
      </c>
      <c r="C30" s="9">
        <v>2.9750000000000002E-3</v>
      </c>
      <c r="D30" s="32">
        <f>IF(Table5[[#This Row],[Mass (g)]]="","",Table5[[#This Row],[Mass (g)]]*VLOOKUP(Table5[[#This Row],[Nuclide]],Doedata,4)*37000000000)</f>
        <v>36.985200000000006</v>
      </c>
      <c r="E30" s="10" t="s">
        <v>817</v>
      </c>
      <c r="F30" s="10" t="s">
        <v>823</v>
      </c>
      <c r="G30" s="10">
        <v>30</v>
      </c>
      <c r="H30" s="10" t="s">
        <v>836</v>
      </c>
      <c r="I30" s="10"/>
      <c r="J30" s="27">
        <f>IF(Table5[[#This Row],[Activity (Bq)]]="","",Table5[[#This Row],[Activity (Bq)]]/37000000000)</f>
        <v>9.9960000000000015E-10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>
        <v>8</v>
      </c>
      <c r="B31" s="9" t="s">
        <v>35</v>
      </c>
      <c r="C31" s="9">
        <v>2.9750000000000002E-3</v>
      </c>
      <c r="D31" s="32">
        <f>IF(Table5[[#This Row],[Mass (g)]]="","",Table5[[#This Row],[Mass (g)]]*VLOOKUP(Table5[[#This Row],[Nuclide]],Doedata,4)*37000000000)</f>
        <v>36.985200000000006</v>
      </c>
      <c r="E31" s="10" t="s">
        <v>817</v>
      </c>
      <c r="F31" s="10" t="s">
        <v>823</v>
      </c>
      <c r="G31" s="10">
        <v>30</v>
      </c>
      <c r="H31" s="10" t="s">
        <v>836</v>
      </c>
      <c r="I31" s="10"/>
      <c r="J31" s="27">
        <f>IF(Table5[[#This Row],[Activity (Bq)]]="","",Table5[[#This Row],[Activity (Bq)]]/37000000000)</f>
        <v>9.9960000000000015E-10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>
        <v>9</v>
      </c>
      <c r="B32" s="9" t="s">
        <v>35</v>
      </c>
      <c r="C32" s="9">
        <v>4.7600000000000003E-3</v>
      </c>
      <c r="D32" s="32">
        <f>IF(Table5[[#This Row],[Mass (g)]]="","",Table5[[#This Row],[Mass (g)]]*VLOOKUP(Table5[[#This Row],[Nuclide]],Doedata,4)*37000000000)</f>
        <v>59.176320000000004</v>
      </c>
      <c r="E32" s="10" t="s">
        <v>817</v>
      </c>
      <c r="F32" s="10" t="s">
        <v>823</v>
      </c>
      <c r="G32" s="10">
        <v>30</v>
      </c>
      <c r="H32" s="10" t="s">
        <v>836</v>
      </c>
      <c r="I32" s="10"/>
      <c r="J32" s="27">
        <f>IF(Table5[[#This Row],[Activity (Bq)]]="","",Table5[[#This Row],[Activity (Bq)]]/37000000000)</f>
        <v>1.5993600000000002E-9</v>
      </c>
      <c r="AD32" s="31" t="s">
        <v>64</v>
      </c>
      <c r="AE32" s="18"/>
      <c r="AF32" s="18"/>
      <c r="AG32" s="18" t="s">
        <v>857</v>
      </c>
      <c r="AH32" s="18"/>
    </row>
    <row r="33" spans="1:34" x14ac:dyDescent="0.25">
      <c r="A33" s="9">
        <v>10</v>
      </c>
      <c r="B33" s="9" t="s">
        <v>35</v>
      </c>
      <c r="C33" s="9">
        <v>4.7600000000000003E-3</v>
      </c>
      <c r="D33" s="32">
        <f>IF(Table5[[#This Row],[Mass (g)]]="","",Table5[[#This Row],[Mass (g)]]*VLOOKUP(Table5[[#This Row],[Nuclide]],Doedata,4)*37000000000)</f>
        <v>59.176320000000004</v>
      </c>
      <c r="E33" s="10" t="s">
        <v>817</v>
      </c>
      <c r="F33" s="10" t="s">
        <v>823</v>
      </c>
      <c r="G33" s="10">
        <v>30</v>
      </c>
      <c r="H33" s="10" t="s">
        <v>836</v>
      </c>
      <c r="I33" s="10"/>
      <c r="J33" s="27">
        <f>IF(Table5[[#This Row],[Activity (Bq)]]="","",Table5[[#This Row],[Activity (Bq)]]/37000000000)</f>
        <v>1.5993600000000002E-9</v>
      </c>
      <c r="AD33" s="31" t="s">
        <v>65</v>
      </c>
      <c r="AE33" s="18"/>
      <c r="AF33" s="18"/>
      <c r="AG33" s="18" t="s">
        <v>858</v>
      </c>
      <c r="AH33" s="18"/>
    </row>
    <row r="34" spans="1:34" x14ac:dyDescent="0.25">
      <c r="A34" s="9">
        <v>11</v>
      </c>
      <c r="B34" s="9" t="s">
        <v>35</v>
      </c>
      <c r="C34" s="19">
        <v>0.02</v>
      </c>
      <c r="D34" s="32">
        <f>IF(Table5[[#This Row],[Mass (g)]]="","",Table5[[#This Row],[Mass (g)]]*VLOOKUP(Table5[[#This Row],[Nuclide]],Doedata,4)*37000000000)</f>
        <v>248.64</v>
      </c>
      <c r="E34" s="10" t="s">
        <v>817</v>
      </c>
      <c r="F34" s="10" t="s">
        <v>823</v>
      </c>
      <c r="G34" s="10">
        <v>30</v>
      </c>
      <c r="H34" s="10" t="s">
        <v>836</v>
      </c>
      <c r="I34" s="10"/>
      <c r="J34" s="27">
        <f>IF(Table5[[#This Row],[Activity (Bq)]]="","",Table5[[#This Row],[Activity (Bq)]]/37000000000)</f>
        <v>6.72E-9</v>
      </c>
      <c r="AD34" s="31" t="s">
        <v>66</v>
      </c>
      <c r="AE34" s="18"/>
      <c r="AF34" s="18"/>
      <c r="AG34" s="18" t="s">
        <v>859</v>
      </c>
      <c r="AH34" s="18"/>
    </row>
    <row r="35" spans="1:34" x14ac:dyDescent="0.25">
      <c r="A35" s="9">
        <v>12</v>
      </c>
      <c r="B35" s="9" t="s">
        <v>35</v>
      </c>
      <c r="C35" s="19">
        <v>0.02</v>
      </c>
      <c r="D35" s="32">
        <f>IF(Table5[[#This Row],[Mass (g)]]="","",Table5[[#This Row],[Mass (g)]]*VLOOKUP(Table5[[#This Row],[Nuclide]],Doedata,4)*37000000000)</f>
        <v>248.64</v>
      </c>
      <c r="E35" s="10" t="s">
        <v>817</v>
      </c>
      <c r="F35" s="10" t="s">
        <v>823</v>
      </c>
      <c r="G35" s="10">
        <v>30</v>
      </c>
      <c r="H35" s="10" t="s">
        <v>836</v>
      </c>
      <c r="I35" s="10"/>
      <c r="J35" s="27">
        <f>IF(Table5[[#This Row],[Activity (Bq)]]="","",Table5[[#This Row],[Activity (Bq)]]/37000000000)</f>
        <v>6.72E-9</v>
      </c>
      <c r="AD35" s="31" t="s">
        <v>67</v>
      </c>
      <c r="AE35" s="18"/>
      <c r="AF35" s="18"/>
      <c r="AG35" s="18" t="s">
        <v>860</v>
      </c>
      <c r="AH35" s="18"/>
    </row>
    <row r="36" spans="1:34" x14ac:dyDescent="0.25">
      <c r="A36" s="9">
        <v>13</v>
      </c>
      <c r="B36" s="9" t="s">
        <v>35</v>
      </c>
      <c r="C36" s="19">
        <v>0.02</v>
      </c>
      <c r="D36" s="32">
        <f>IF(Table5[[#This Row],[Mass (g)]]="","",Table5[[#This Row],[Mass (g)]]*VLOOKUP(Table5[[#This Row],[Nuclide]],Doedata,4)*37000000000)</f>
        <v>248.64</v>
      </c>
      <c r="E36" s="10" t="s">
        <v>817</v>
      </c>
      <c r="F36" s="10" t="s">
        <v>823</v>
      </c>
      <c r="G36" s="10">
        <v>30</v>
      </c>
      <c r="H36" s="10" t="s">
        <v>836</v>
      </c>
      <c r="I36" s="10"/>
      <c r="J36" s="27">
        <f>IF(Table5[[#This Row],[Activity (Bq)]]="","",Table5[[#This Row],[Activity (Bq)]]/37000000000)</f>
        <v>6.72E-9</v>
      </c>
      <c r="AD36" s="31" t="s">
        <v>68</v>
      </c>
      <c r="AE36" s="18"/>
      <c r="AF36" s="18"/>
      <c r="AG36" s="18" t="s">
        <v>861</v>
      </c>
      <c r="AH36" s="18"/>
    </row>
    <row r="37" spans="1:34" x14ac:dyDescent="0.25">
      <c r="A37" s="9">
        <v>14</v>
      </c>
      <c r="B37" s="9" t="s">
        <v>35</v>
      </c>
      <c r="C37" s="19">
        <v>0.02</v>
      </c>
      <c r="D37" s="32">
        <f>IF(Table5[[#This Row],[Mass (g)]]="","",Table5[[#This Row],[Mass (g)]]*VLOOKUP(Table5[[#This Row],[Nuclide]],Doedata,4)*37000000000)</f>
        <v>248.64</v>
      </c>
      <c r="E37" s="10" t="s">
        <v>817</v>
      </c>
      <c r="F37" s="10" t="s">
        <v>823</v>
      </c>
      <c r="G37" s="10">
        <v>30</v>
      </c>
      <c r="H37" s="10" t="s">
        <v>836</v>
      </c>
      <c r="I37" s="10"/>
      <c r="J37" s="27">
        <f>IF(Table5[[#This Row],[Activity (Bq)]]="","",Table5[[#This Row],[Activity (Bq)]]/37000000000)</f>
        <v>6.72E-9</v>
      </c>
      <c r="AD37" s="31" t="s">
        <v>69</v>
      </c>
      <c r="AE37" s="18"/>
      <c r="AF37" s="18"/>
      <c r="AG37" s="18" t="s">
        <v>862</v>
      </c>
      <c r="AH37" s="18"/>
    </row>
    <row r="38" spans="1:34" x14ac:dyDescent="0.25">
      <c r="A38" s="9">
        <v>15</v>
      </c>
      <c r="B38" s="9" t="s">
        <v>35</v>
      </c>
      <c r="C38" s="19">
        <v>0.02</v>
      </c>
      <c r="D38" s="32">
        <f>IF(Table5[[#This Row],[Mass (g)]]="","",Table5[[#This Row],[Mass (g)]]*VLOOKUP(Table5[[#This Row],[Nuclide]],Doedata,4)*37000000000)</f>
        <v>248.64</v>
      </c>
      <c r="E38" s="10" t="s">
        <v>817</v>
      </c>
      <c r="F38" s="10" t="s">
        <v>823</v>
      </c>
      <c r="G38" s="10">
        <v>30</v>
      </c>
      <c r="H38" s="10" t="s">
        <v>836</v>
      </c>
      <c r="I38" s="10"/>
      <c r="J38" s="27">
        <f>IF(Table5[[#This Row],[Activity (Bq)]]="","",Table5[[#This Row],[Activity (Bq)]]/37000000000)</f>
        <v>6.72E-9</v>
      </c>
      <c r="AD38" s="31" t="s">
        <v>70</v>
      </c>
      <c r="AE38" s="18"/>
      <c r="AF38" s="18"/>
      <c r="AG38" s="18" t="s">
        <v>863</v>
      </c>
      <c r="AH38" s="18"/>
    </row>
    <row r="39" spans="1:34" x14ac:dyDescent="0.25">
      <c r="A39" s="9">
        <v>16</v>
      </c>
      <c r="B39" s="9" t="s">
        <v>35</v>
      </c>
      <c r="C39" s="19">
        <v>0.02</v>
      </c>
      <c r="D39" s="32">
        <f>IF(Table5[[#This Row],[Mass (g)]]="","",Table5[[#This Row],[Mass (g)]]*VLOOKUP(Table5[[#This Row],[Nuclide]],Doedata,4)*37000000000)</f>
        <v>248.64</v>
      </c>
      <c r="E39" s="10" t="s">
        <v>817</v>
      </c>
      <c r="F39" s="10" t="s">
        <v>823</v>
      </c>
      <c r="G39" s="10">
        <v>30</v>
      </c>
      <c r="H39" s="10" t="s">
        <v>836</v>
      </c>
      <c r="I39" s="10"/>
      <c r="J39" s="27">
        <f>IF(Table5[[#This Row],[Activity (Bq)]]="","",Table5[[#This Row],[Activity (Bq)]]/37000000000)</f>
        <v>6.72E-9</v>
      </c>
      <c r="AD39" s="31" t="s">
        <v>71</v>
      </c>
      <c r="AE39" s="18"/>
      <c r="AF39" s="18"/>
      <c r="AG39" s="18" t="s">
        <v>879</v>
      </c>
      <c r="AH39" s="18"/>
    </row>
    <row r="40" spans="1:34" x14ac:dyDescent="0.25">
      <c r="A40" s="9">
        <v>17</v>
      </c>
      <c r="B40" s="9" t="s">
        <v>35</v>
      </c>
      <c r="C40" s="19">
        <v>0.02</v>
      </c>
      <c r="D40" s="32">
        <f>IF(Table5[[#This Row],[Mass (g)]]="","",Table5[[#This Row],[Mass (g)]]*VLOOKUP(Table5[[#This Row],[Nuclide]],Doedata,4)*37000000000)</f>
        <v>248.64</v>
      </c>
      <c r="E40" s="10" t="s">
        <v>817</v>
      </c>
      <c r="F40" s="10" t="s">
        <v>823</v>
      </c>
      <c r="G40" s="10">
        <v>30</v>
      </c>
      <c r="H40" s="10" t="s">
        <v>836</v>
      </c>
      <c r="I40" s="10"/>
      <c r="J40" s="27">
        <f>IF(Table5[[#This Row],[Activity (Bq)]]="","",Table5[[#This Row],[Activity (Bq)]]/37000000000)</f>
        <v>6.72E-9</v>
      </c>
      <c r="AD40" s="31" t="s">
        <v>72</v>
      </c>
      <c r="AE40" s="18"/>
      <c r="AF40" s="18"/>
      <c r="AG40" s="18" t="s">
        <v>829</v>
      </c>
      <c r="AH40" s="18"/>
    </row>
    <row r="41" spans="1:34" x14ac:dyDescent="0.25">
      <c r="A41" s="9">
        <v>18</v>
      </c>
      <c r="B41" s="9" t="s">
        <v>35</v>
      </c>
      <c r="C41" s="19">
        <v>0.02</v>
      </c>
      <c r="D41" s="32">
        <f>IF(Table5[[#This Row],[Mass (g)]]="","",Table5[[#This Row],[Mass (g)]]*VLOOKUP(Table5[[#This Row],[Nuclide]],Doedata,4)*37000000000)</f>
        <v>248.64</v>
      </c>
      <c r="E41" s="10" t="s">
        <v>817</v>
      </c>
      <c r="F41" s="10" t="s">
        <v>823</v>
      </c>
      <c r="G41" s="10">
        <v>30</v>
      </c>
      <c r="H41" s="10" t="s">
        <v>836</v>
      </c>
      <c r="I41" s="10"/>
      <c r="J41" s="27">
        <f>IF(Table5[[#This Row],[Activity (Bq)]]="","",Table5[[#This Row],[Activity (Bq)]]/37000000000)</f>
        <v>6.72E-9</v>
      </c>
      <c r="AD41" s="31" t="s">
        <v>51</v>
      </c>
      <c r="AE41" s="18"/>
      <c r="AF41" s="18"/>
      <c r="AG41" s="18" t="s">
        <v>830</v>
      </c>
      <c r="AH41" s="18"/>
    </row>
    <row r="42" spans="1:34" x14ac:dyDescent="0.25">
      <c r="A42" s="9">
        <v>19</v>
      </c>
      <c r="B42" s="9" t="s">
        <v>35</v>
      </c>
      <c r="C42" s="19">
        <v>0.02</v>
      </c>
      <c r="D42" s="32">
        <f>IF(Table5[[#This Row],[Mass (g)]]="","",Table5[[#This Row],[Mass (g)]]*VLOOKUP(Table5[[#This Row],[Nuclide]],Doedata,4)*37000000000)</f>
        <v>248.64</v>
      </c>
      <c r="E42" s="10" t="s">
        <v>817</v>
      </c>
      <c r="F42" s="10" t="s">
        <v>823</v>
      </c>
      <c r="G42" s="10">
        <v>30</v>
      </c>
      <c r="H42" s="10" t="s">
        <v>836</v>
      </c>
      <c r="I42" s="10"/>
      <c r="J42" s="27">
        <f>IF(Table5[[#This Row],[Activity (Bq)]]="","",Table5[[#This Row],[Activity (Bq)]]/37000000000)</f>
        <v>6.72E-9</v>
      </c>
      <c r="AD42" s="31" t="s">
        <v>73</v>
      </c>
      <c r="AE42" s="18"/>
      <c r="AF42" s="18"/>
      <c r="AG42" s="18" t="s">
        <v>831</v>
      </c>
      <c r="AH42" s="18"/>
    </row>
    <row r="43" spans="1:34" x14ac:dyDescent="0.25">
      <c r="A43" s="9">
        <v>20</v>
      </c>
      <c r="B43" s="9" t="s">
        <v>35</v>
      </c>
      <c r="C43" s="19">
        <v>0.02</v>
      </c>
      <c r="D43" s="32">
        <f>IF(Table5[[#This Row],[Mass (g)]]="","",Table5[[#This Row],[Mass (g)]]*VLOOKUP(Table5[[#This Row],[Nuclide]],Doedata,4)*37000000000)</f>
        <v>248.64</v>
      </c>
      <c r="E43" s="10" t="s">
        <v>817</v>
      </c>
      <c r="F43" s="10" t="s">
        <v>823</v>
      </c>
      <c r="G43" s="10">
        <v>30</v>
      </c>
      <c r="H43" s="10" t="s">
        <v>836</v>
      </c>
      <c r="I43" s="10"/>
      <c r="J43" s="27">
        <f>IF(Table5[[#This Row],[Activity (Bq)]]="","",Table5[[#This Row],[Activity (Bq)]]/37000000000)</f>
        <v>6.72E-9</v>
      </c>
      <c r="AD43" s="31" t="s">
        <v>74</v>
      </c>
      <c r="AE43" s="18"/>
      <c r="AF43" s="18"/>
      <c r="AG43" s="18" t="s">
        <v>880</v>
      </c>
      <c r="AH43" s="18"/>
    </row>
    <row r="44" spans="1:34" x14ac:dyDescent="0.25">
      <c r="A44" s="9">
        <v>21</v>
      </c>
      <c r="B44" s="9" t="s">
        <v>35</v>
      </c>
      <c r="C44" s="19">
        <v>0.05</v>
      </c>
      <c r="D44" s="32">
        <f>IF(Table5[[#This Row],[Mass (g)]]="","",Table5[[#This Row],[Mass (g)]]*VLOOKUP(Table5[[#This Row],[Nuclide]],Doedata,4)*37000000000)</f>
        <v>621.6</v>
      </c>
      <c r="E44" s="10" t="s">
        <v>817</v>
      </c>
      <c r="F44" s="10" t="s">
        <v>31</v>
      </c>
      <c r="G44" s="10">
        <v>30</v>
      </c>
      <c r="H44" s="10" t="s">
        <v>836</v>
      </c>
      <c r="I44" s="10"/>
      <c r="J44" s="27">
        <f>IF(Table5[[#This Row],[Activity (Bq)]]="","",Table5[[#This Row],[Activity (Bq)]]/37000000000)</f>
        <v>1.6800000000000002E-8</v>
      </c>
      <c r="AD44" s="31" t="s">
        <v>75</v>
      </c>
      <c r="AE44" s="18"/>
      <c r="AF44" s="18"/>
      <c r="AG44" s="18" t="s">
        <v>832</v>
      </c>
      <c r="AH44" s="18"/>
    </row>
    <row r="45" spans="1:34" x14ac:dyDescent="0.25">
      <c r="A45" s="9">
        <v>22</v>
      </c>
      <c r="B45" s="9" t="s">
        <v>35</v>
      </c>
      <c r="C45" s="19">
        <v>0.05</v>
      </c>
      <c r="D45" s="32">
        <f>IF(Table5[[#This Row],[Mass (g)]]="","",Table5[[#This Row],[Mass (g)]]*VLOOKUP(Table5[[#This Row],[Nuclide]],Doedata,4)*37000000000)</f>
        <v>621.6</v>
      </c>
      <c r="E45" s="10" t="s">
        <v>817</v>
      </c>
      <c r="F45" s="10" t="s">
        <v>31</v>
      </c>
      <c r="G45" s="10">
        <v>30</v>
      </c>
      <c r="H45" s="10" t="s">
        <v>836</v>
      </c>
      <c r="I45" s="10"/>
      <c r="J45" s="27">
        <f>IF(Table5[[#This Row],[Activity (Bq)]]="","",Table5[[#This Row],[Activity (Bq)]]/37000000000)</f>
        <v>1.6800000000000002E-8</v>
      </c>
      <c r="AD45" s="31" t="s">
        <v>76</v>
      </c>
      <c r="AE45" s="18"/>
      <c r="AF45" s="18"/>
      <c r="AG45" s="18" t="s">
        <v>833</v>
      </c>
      <c r="AH45" s="18"/>
    </row>
    <row r="46" spans="1:34" x14ac:dyDescent="0.25">
      <c r="A46" s="9">
        <v>23</v>
      </c>
      <c r="B46" s="9" t="s">
        <v>35</v>
      </c>
      <c r="C46" s="19">
        <v>0.05</v>
      </c>
      <c r="D46" s="32">
        <f>IF(Table5[[#This Row],[Mass (g)]]="","",Table5[[#This Row],[Mass (g)]]*VLOOKUP(Table5[[#This Row],[Nuclide]],Doedata,4)*37000000000)</f>
        <v>621.6</v>
      </c>
      <c r="E46" s="10" t="s">
        <v>817</v>
      </c>
      <c r="F46" s="10" t="s">
        <v>31</v>
      </c>
      <c r="G46" s="10">
        <v>30</v>
      </c>
      <c r="H46" s="10" t="s">
        <v>836</v>
      </c>
      <c r="I46" s="10"/>
      <c r="J46" s="27">
        <f>IF(Table5[[#This Row],[Activity (Bq)]]="","",Table5[[#This Row],[Activity (Bq)]]/37000000000)</f>
        <v>1.6800000000000002E-8</v>
      </c>
      <c r="AD46" s="31" t="s">
        <v>77</v>
      </c>
      <c r="AE46" s="18"/>
      <c r="AF46" s="18"/>
      <c r="AG46" s="18" t="s">
        <v>834</v>
      </c>
      <c r="AH46" s="18"/>
    </row>
    <row r="47" spans="1:34" x14ac:dyDescent="0.25">
      <c r="A47" s="9">
        <v>24</v>
      </c>
      <c r="B47" s="9" t="s">
        <v>35</v>
      </c>
      <c r="C47" s="19">
        <v>0.05</v>
      </c>
      <c r="D47" s="32">
        <f>IF(Table5[[#This Row],[Mass (g)]]="","",Table5[[#This Row],[Mass (g)]]*VLOOKUP(Table5[[#This Row],[Nuclide]],Doedata,4)*37000000000)</f>
        <v>621.6</v>
      </c>
      <c r="E47" s="10" t="s">
        <v>820</v>
      </c>
      <c r="F47" s="10" t="s">
        <v>31</v>
      </c>
      <c r="G47" s="10">
        <v>30</v>
      </c>
      <c r="H47" s="10" t="s">
        <v>836</v>
      </c>
      <c r="I47" s="10"/>
      <c r="J47" s="27">
        <f>IF(Table5[[#This Row],[Activity (Bq)]]="","",Table5[[#This Row],[Activity (Bq)]]/37000000000)</f>
        <v>1.6800000000000002E-8</v>
      </c>
      <c r="AD47" s="31" t="s">
        <v>78</v>
      </c>
      <c r="AE47" s="18"/>
      <c r="AF47" s="18"/>
      <c r="AG47" s="18" t="s">
        <v>835</v>
      </c>
      <c r="AH47" s="18"/>
    </row>
    <row r="48" spans="1:34" x14ac:dyDescent="0.25">
      <c r="A48" s="9">
        <v>25</v>
      </c>
      <c r="B48" s="9" t="s">
        <v>35</v>
      </c>
      <c r="C48" s="19">
        <v>0.05</v>
      </c>
      <c r="D48" s="32">
        <f>IF(Table5[[#This Row],[Mass (g)]]="","",Table5[[#This Row],[Mass (g)]]*VLOOKUP(Table5[[#This Row],[Nuclide]],Doedata,4)*37000000000)</f>
        <v>621.6</v>
      </c>
      <c r="E48" s="10" t="s">
        <v>820</v>
      </c>
      <c r="F48" s="10" t="s">
        <v>31</v>
      </c>
      <c r="G48" s="10">
        <v>30</v>
      </c>
      <c r="H48" s="10" t="s">
        <v>836</v>
      </c>
      <c r="I48" s="10"/>
      <c r="J48" s="27">
        <f>IF(Table5[[#This Row],[Activity (Bq)]]="","",Table5[[#This Row],[Activity (Bq)]]/37000000000)</f>
        <v>1.6800000000000002E-8</v>
      </c>
      <c r="AD48" s="31" t="s">
        <v>79</v>
      </c>
      <c r="AE48" s="18"/>
      <c r="AF48" s="18"/>
      <c r="AG48" s="18" t="s">
        <v>864</v>
      </c>
      <c r="AH48" s="18"/>
    </row>
    <row r="49" spans="1:34" x14ac:dyDescent="0.25">
      <c r="A49" s="9">
        <v>26</v>
      </c>
      <c r="B49" s="9" t="s">
        <v>35</v>
      </c>
      <c r="C49" s="19">
        <v>0.05</v>
      </c>
      <c r="D49" s="32">
        <f>IF(Table5[[#This Row],[Mass (g)]]="","",Table5[[#This Row],[Mass (g)]]*VLOOKUP(Table5[[#This Row],[Nuclide]],Doedata,4)*37000000000)</f>
        <v>621.6</v>
      </c>
      <c r="E49" s="10" t="s">
        <v>820</v>
      </c>
      <c r="F49" s="10" t="s">
        <v>31</v>
      </c>
      <c r="G49" s="10">
        <v>30</v>
      </c>
      <c r="H49" s="10" t="s">
        <v>836</v>
      </c>
      <c r="I49" s="10"/>
      <c r="J49" s="27">
        <f>IF(Table5[[#This Row],[Activity (Bq)]]="","",Table5[[#This Row],[Activity (Bq)]]/37000000000)</f>
        <v>1.6800000000000002E-8</v>
      </c>
      <c r="AD49" s="31" t="s">
        <v>80</v>
      </c>
      <c r="AE49" s="18"/>
      <c r="AF49" s="18"/>
      <c r="AG49" s="18" t="s">
        <v>865</v>
      </c>
      <c r="AH49" s="18"/>
    </row>
    <row r="50" spans="1:34" x14ac:dyDescent="0.25">
      <c r="A50" s="9">
        <v>27</v>
      </c>
      <c r="B50" s="9" t="s">
        <v>35</v>
      </c>
      <c r="C50" s="19">
        <v>0.05</v>
      </c>
      <c r="D50" s="32">
        <f>IF(Table5[[#This Row],[Mass (g)]]="","",Table5[[#This Row],[Mass (g)]]*VLOOKUP(Table5[[#This Row],[Nuclide]],Doedata,4)*37000000000)</f>
        <v>621.6</v>
      </c>
      <c r="E50" s="10" t="s">
        <v>820</v>
      </c>
      <c r="F50" s="10" t="s">
        <v>31</v>
      </c>
      <c r="G50" s="10">
        <v>30</v>
      </c>
      <c r="H50" s="10" t="s">
        <v>836</v>
      </c>
      <c r="I50" s="10"/>
      <c r="J50" s="27">
        <f>IF(Table5[[#This Row],[Activity (Bq)]]="","",Table5[[#This Row],[Activity (Bq)]]/37000000000)</f>
        <v>1.6800000000000002E-8</v>
      </c>
      <c r="AD50" s="31" t="s">
        <v>81</v>
      </c>
      <c r="AE50" s="18"/>
      <c r="AF50" s="18"/>
      <c r="AG50" s="18" t="s">
        <v>866</v>
      </c>
      <c r="AH50" s="18"/>
    </row>
    <row r="51" spans="1:34" x14ac:dyDescent="0.25">
      <c r="A51" s="9">
        <v>28</v>
      </c>
      <c r="B51" s="9" t="s">
        <v>35</v>
      </c>
      <c r="C51" s="19">
        <v>0.05</v>
      </c>
      <c r="D51" s="32">
        <f>IF(Table5[[#This Row],[Mass (g)]]="","",Table5[[#This Row],[Mass (g)]]*VLOOKUP(Table5[[#This Row],[Nuclide]],Doedata,4)*37000000000)</f>
        <v>621.6</v>
      </c>
      <c r="E51" s="10" t="s">
        <v>820</v>
      </c>
      <c r="F51" s="10" t="s">
        <v>31</v>
      </c>
      <c r="G51" s="10">
        <v>30</v>
      </c>
      <c r="H51" s="10" t="s">
        <v>835</v>
      </c>
      <c r="I51" s="10"/>
      <c r="J51" s="27">
        <f>IF(Table5[[#This Row],[Activity (Bq)]]="","",Table5[[#This Row],[Activity (Bq)]]/37000000000)</f>
        <v>1.6800000000000002E-8</v>
      </c>
      <c r="AD51" s="31" t="s">
        <v>82</v>
      </c>
      <c r="AE51" s="18"/>
      <c r="AF51" s="18"/>
      <c r="AG51" s="18" t="s">
        <v>836</v>
      </c>
      <c r="AH51" s="18"/>
    </row>
    <row r="52" spans="1:34" x14ac:dyDescent="0.25">
      <c r="A52" s="9">
        <v>29</v>
      </c>
      <c r="B52" s="9" t="s">
        <v>35</v>
      </c>
      <c r="C52" s="19">
        <v>0.05</v>
      </c>
      <c r="D52" s="32">
        <f>IF(Table5[[#This Row],[Mass (g)]]="","",Table5[[#This Row],[Mass (g)]]*VLOOKUP(Table5[[#This Row],[Nuclide]],Doedata,4)*37000000000)</f>
        <v>621.6</v>
      </c>
      <c r="E52" s="10" t="s">
        <v>820</v>
      </c>
      <c r="F52" s="10" t="s">
        <v>31</v>
      </c>
      <c r="G52" s="10">
        <v>30</v>
      </c>
      <c r="H52" s="10" t="s">
        <v>835</v>
      </c>
      <c r="I52" s="10"/>
      <c r="J52" s="27">
        <f>IF(Table5[[#This Row],[Activity (Bq)]]="","",Table5[[#This Row],[Activity (Bq)]]/37000000000)</f>
        <v>1.6800000000000002E-8</v>
      </c>
      <c r="AD52" s="31" t="s">
        <v>83</v>
      </c>
      <c r="AE52" s="18"/>
      <c r="AF52" s="18"/>
      <c r="AG52" s="18" t="s">
        <v>867</v>
      </c>
      <c r="AH52" s="18"/>
    </row>
    <row r="53" spans="1:34" x14ac:dyDescent="0.25">
      <c r="A53" s="9">
        <v>30</v>
      </c>
      <c r="B53" s="9" t="s">
        <v>35</v>
      </c>
      <c r="C53" s="19">
        <v>0.05</v>
      </c>
      <c r="D53" s="32">
        <f>IF(Table5[[#This Row],[Mass (g)]]="","",Table5[[#This Row],[Mass (g)]]*VLOOKUP(Table5[[#This Row],[Nuclide]],Doedata,4)*37000000000)</f>
        <v>621.6</v>
      </c>
      <c r="E53" s="10" t="s">
        <v>820</v>
      </c>
      <c r="F53" s="10" t="s">
        <v>31</v>
      </c>
      <c r="G53" s="10">
        <v>30</v>
      </c>
      <c r="H53" s="10" t="s">
        <v>835</v>
      </c>
      <c r="I53" s="10"/>
      <c r="J53" s="27">
        <f>IF(Table5[[#This Row],[Activity (Bq)]]="","",Table5[[#This Row],[Activity (Bq)]]/37000000000)</f>
        <v>1.6800000000000002E-8</v>
      </c>
      <c r="AD53" s="31" t="s">
        <v>84</v>
      </c>
      <c r="AE53" s="18"/>
      <c r="AF53" s="18"/>
      <c r="AG53" s="18" t="s">
        <v>868</v>
      </c>
      <c r="AH53" s="18"/>
    </row>
    <row r="54" spans="1:34" x14ac:dyDescent="0.25">
      <c r="A54" s="9">
        <v>31</v>
      </c>
      <c r="B54" s="9" t="s">
        <v>35</v>
      </c>
      <c r="C54" s="19">
        <v>0.05</v>
      </c>
      <c r="D54" s="32">
        <f>IF(Table5[[#This Row],[Mass (g)]]="","",Table5[[#This Row],[Mass (g)]]*VLOOKUP(Table5[[#This Row],[Nuclide]],Doedata,4)*37000000000)</f>
        <v>621.6</v>
      </c>
      <c r="E54" s="10" t="s">
        <v>820</v>
      </c>
      <c r="F54" s="10" t="s">
        <v>31</v>
      </c>
      <c r="G54" s="10">
        <v>30</v>
      </c>
      <c r="H54" s="10" t="s">
        <v>835</v>
      </c>
      <c r="I54" s="10"/>
      <c r="J54" s="27">
        <f>IF(Table5[[#This Row],[Activity (Bq)]]="","",Table5[[#This Row],[Activity (Bq)]]/37000000000)</f>
        <v>1.6800000000000002E-8</v>
      </c>
      <c r="AD54" s="31" t="s">
        <v>85</v>
      </c>
      <c r="AE54" s="18"/>
      <c r="AF54" s="18"/>
      <c r="AG54" s="18" t="s">
        <v>869</v>
      </c>
      <c r="AH54" s="18"/>
    </row>
    <row r="55" spans="1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1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870</v>
      </c>
      <c r="AH56" s="18"/>
    </row>
    <row r="57" spans="1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871</v>
      </c>
      <c r="AH57" s="18"/>
    </row>
    <row r="58" spans="1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872</v>
      </c>
      <c r="AH58" s="18"/>
    </row>
    <row r="59" spans="1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873</v>
      </c>
      <c r="AH59" s="18"/>
    </row>
    <row r="60" spans="1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1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874</v>
      </c>
      <c r="AH61" s="18"/>
    </row>
    <row r="62" spans="1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877</v>
      </c>
      <c r="AH62" s="18"/>
    </row>
    <row r="63" spans="1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1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  <row r="782" spans="30:34" x14ac:dyDescent="0.25">
      <c r="AG782" s="18"/>
    </row>
    <row r="783" spans="30:34" x14ac:dyDescent="0.25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48 B50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tabSelected="1" workbookViewId="0">
      <selection activeCell="D5" sqref="D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35</v>
      </c>
      <c r="B5" s="20">
        <v>0.78510500000000016</v>
      </c>
      <c r="C5" s="20">
        <v>9760.4253600000029</v>
      </c>
      <c r="D5" s="20">
        <v>2.6379527999999994E-7</v>
      </c>
    </row>
    <row r="6" spans="1:4" x14ac:dyDescent="0.25">
      <c r="A6" s="26" t="s">
        <v>842</v>
      </c>
      <c r="B6" s="20"/>
      <c r="C6" s="20">
        <v>0</v>
      </c>
      <c r="D6" s="20">
        <v>0</v>
      </c>
    </row>
    <row r="7" spans="1:4" x14ac:dyDescent="0.25">
      <c r="A7" s="26" t="s">
        <v>843</v>
      </c>
      <c r="B7" s="20">
        <v>0.78510500000000016</v>
      </c>
      <c r="C7" s="20">
        <v>9760.4253600000029</v>
      </c>
      <c r="D7" s="20">
        <v>2.6379527999999994E-7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2012-11-16T07:31:10Z</dcterms:modified>
</cp:coreProperties>
</file>