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3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5" i="1"/>
  <c r="J75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/>
  <c r="D204"/>
  <c r="J204" s="1"/>
  <c r="D205"/>
  <c r="J205" s="1"/>
  <c r="D206"/>
  <c r="J206" s="1"/>
  <c r="D207"/>
  <c r="J207" s="1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<sst xmlns="http://schemas.openxmlformats.org/spreadsheetml/2006/main" count="3336" uniqueCount="892">
  <si>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</si>
  <si>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</si>
  <si>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</si>
  <si>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</si>
  <si>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</si>
  <si>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</si>
  <si>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</si>
  <si>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</si>
  <si>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</si>
  <si>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</si>
  <si>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</si>
  <si>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</si>
  <si>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</si>
  <si>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</si>
  <si>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</si>
  <si>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</si>
  <si>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</si>
  <si>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</si>
  <si>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</si>
  <si>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</si>
  <si>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</si>
  <si>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</si>
  <si>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</si>
  <si>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</si>
  <si>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</si>
  <si>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</si>
  <si>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</si>
  <si>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</si>
  <si>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</si>
  <si>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</si>
  <si>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</si>
  <si>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</si>
  <si>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</si>
  <si>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</si>
  <si>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</si>
  <si>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</si>
  <si>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</si>
  <si>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</si>
  <si>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</si>
  <si>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</si>
  <si>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</si>
  <si>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</si>
  <si>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</si>
  <si>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</si>
  <si>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</si>
  <si>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</si>
  <si>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</si>
  <si>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</si>
  <si>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</si>
  <si>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</si>
  <si>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</si>
  <si>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</si>
  <si>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</si>
  <si>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</si>
  <si>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</si>
  <si>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</si>
  <si>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</si>
  <si>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</si>
  <si>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</si>
  <si>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</si>
  <si>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</si>
  <si>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</si>
  <si>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</si>
  <si>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</si>
  <si>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</si>
  <si>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</si>
  <si>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</si>
  <si>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</si>
  <si>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</si>
  <si>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</si>
  <si>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</si>
  <si>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</si>
  <si>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</si>
  <si>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</si>
  <si>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</si>
  <si>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</si>
  <si>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</si>
  <si>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</si>
  <si>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</si>
  <si>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</si>
  <si>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</si>
  <si>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</si>
  <si>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</si>
  <si>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</si>
  <si>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</si>
  <si>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</si>
  <si>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</si>
  <si>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</si>
  <si>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</si>
  <si>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</si>
  <si>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</si>
  <si>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</si>
  <si>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</si>
  <si>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</si>
  <si>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</si>
  <si>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</si>
  <si>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</si>
  <si>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</si>
  <si>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</si>
  <si>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</si>
  <si>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</si>
  <si>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</si>
  <si>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</si>
  <si>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</si>
  <si>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</si>
  <si>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</si>
  <si>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</si>
  <si>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</si>
  <si>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</si>
  <si>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</si>
  <si>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</si>
  <si>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</si>
  <si>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</si>
  <si>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</si>
  <si>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</si>
  <si>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</si>
  <si>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</si>
  <si>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</si>
  <si>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</si>
  <si>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</si>
  <si>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</si>
  <si>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</si>
  <si>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</si>
  <si>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</si>
  <si>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</si>
  <si>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</si>
  <si>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</si>
  <si>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</si>
  <si>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</si>
  <si>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</si>
  <si>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</si>
  <si>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</si>
  <si>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</si>
  <si>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</si>
  <si>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</si>
  <si>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</si>
  <si>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</si>
  <si>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</si>
  <si>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</si>
  <si>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</si>
  <si>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</si>
  <si>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</si>
  <si>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</si>
  <si>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</si>
  <si>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</si>
  <si>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</si>
  <si>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</si>
  <si>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</si>
  <si>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</si>
  <si>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</si>
  <si>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</si>
  <si>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</si>
  <si>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</si>
  <si>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</si>
  <si>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</si>
  <si>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</si>
  <si>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</si>
  <si>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</si>
  <si>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</si>
  <si>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</si>
  <si>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</si>
  <si>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</si>
  <si>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</si>
  <si>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</si>
  <si>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</si>
  <si>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</si>
  <si>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</si>
  <si>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</si>
  <si>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</si>
  <si>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</si>
  <si>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</si>
  <si>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</si>
  <si>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</si>
  <si>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</si>
  <si>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</si>
  <si>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</si>
  <si>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</si>
  <si>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</si>
  <si>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</si>
  <si>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</si>
  <si>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</si>
  <si>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</si>
  <si>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</si>
  <si>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</si>
  <si>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</si>
  <si>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</si>
  <si>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</si>
  <si>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</si>
  <si>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</si>
  <si>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</si>
  <si>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</si>
  <si>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</si>
  <si>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</si>
  <si>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</si>
  <si>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</si>
  <si>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</si>
  <si>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</si>
  <si>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</si>
  <si>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</si>
  <si>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</si>
  <si>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</si>
  <si>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</si>
  <si>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</si>
  <si>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</si>
  <si>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</si>
  <si>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</si>
  <si>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</si>
  <si>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</si>
  <si>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</si>
  <si>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</si>
  <si>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</si>
  <si>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</si>
  <si>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</si>
  <si>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</si>
  <si>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</si>
  <si>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</si>
  <si>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</si>
  <si>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</si>
  <si>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</si>
  <si>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</si>
  <si>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</si>
  <si>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</si>
  <si>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</si>
  <si>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</si>
  <si>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</si>
  <si>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</si>
  <si>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</si>
  <si>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</si>
  <si>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</si>
  <si>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</si>
  <si>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</si>
  <si>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</si>
  <si>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</si>
  <si>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</si>
  <si>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</si>
  <si>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</si>
  <si>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</si>
  <si>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</si>
  <si>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</si>
  <si>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</si>
  <si>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</si>
  <si>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</si>
  <si>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</si>
  <si>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</si>
  <si>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</si>
  <si>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</si>
  <si>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</si>
  <si>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</si>
  <si>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</si>
  <si>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</si>
  <si>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</si>
  <si>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</si>
  <si>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</si>
  <si>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</si>
  <si>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</si>
  <si>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</si>
  <si>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</si>
  <si>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</si>
  <si>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</si>
  <si>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</si>
  <si>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</si>
  <si>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</si>
  <si>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</si>
  <si>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</si>
  <si>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</si>
  <si>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</si>
  <si>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</si>
  <si>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</si>
  <si>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</si>
  <si>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</si>
  <si>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</si>
  <si>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</si>
  <si>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</si>
  <si>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</si>
  <si>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</si>
  <si>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</si>
  <si>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</si>
  <si>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</si>
  <si>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</si>
  <si>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</si>
  <si>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</si>
  <si>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</si>
  <si>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</si>
  <si>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</si>
  <si>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</si>
  <si>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</si>
  <si>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</si>
  <si>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</si>
  <si>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</si>
  <si>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</si>
  <si>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</si>
  <si>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</si>
  <si>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</si>
  <si>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</si>
  <si>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</si>
  <si>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</si>
  <si>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</si>
  <si>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</si>
  <si>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</si>
  <si>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</si>
  <si>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</si>
  <si>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</si>
  <si>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</si>
  <si>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</si>
  <si>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</si>
  <si>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</si>
  <si>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</si>
  <si>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</si>
  <si>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</si>
  <si>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</si>
  <si>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</si>
  <si>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</si>
  <si>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</si>
  <si>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</si>
  <si>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</si>
  <si>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</si>
  <si>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</si>
  <si>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</si>
  <si>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</si>
  <si>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</si>
  <si>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</si>
  <si>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</si>
  <si>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</si>
  <si>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</si>
  <si>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</si>
  <si>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</si>
  <si>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</si>
  <si>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</si>
  <si>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</si>
  <si>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</si>
  <si>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</si>
  <si>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</si>
  <si>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</si>
  <si>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</si>
  <si>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</si>
  <si>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</si>
  <si>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</si>
  <si>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</si>
  <si>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</si>
  <si>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</si>
  <si>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</si>
  <si>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</si>
  <si>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</si>
  <si>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</si>
  <si>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</si>
  <si>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</si>
  <si>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</si>
  <si>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</si>
  <si>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</si>
  <si>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</si>
  <si>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</si>
  <si>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</si>
  <si>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</si>
  <si>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</si>
  <si>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</si>
  <si>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</si>
  <si>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</si>
  <si>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</si>
  <si>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</si>
  <si>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</si>
  <si>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</si>
  <si>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</si>
  <si>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</si>
  <si>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</si>
  <si>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</si>
  <si>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</si>
  <si>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</si>
  <si>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</si>
  <si>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</si>
  <si>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</si>
  <si>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</si>
  <si>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</si>
  <si>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</si>
  <si>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</si>
  <si>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</si>
  <si>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</si>
  <si>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</si>
  <si>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</si>
  <si>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</si>
  <si>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</si>
  <si>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</si>
  <si>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</si>
  <si>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</si>
  <si>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</si>
  <si>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</si>
  <si>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</si>
  <si>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</si>
  <si>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</si>
  <si>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</si>
  <si>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</si>
  <si>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</si>
  <si>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</si>
  <si>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</si>
  <si>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</si>
  <si>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</si>
  <si>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</si>
  <si>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</si>
  <si>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</si>
  <si>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</si>
  <si>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</si>
  <si>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</si>
  <si>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</si>
  <si>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</si>
  <si>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</si>
  <si>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</si>
  <si>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</si>
  <si>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</si>
  <si>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</si>
  <si>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</si>
  <si>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</si>
  <si>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</si>
  <si>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</si>
  <si>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</si>
  <si>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</si>
  <si>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</si>
  <si>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</si>
  <si>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</si>
  <si>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</si>
  <si>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</si>
  <si>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</si>
  <si>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</si>
  <si>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</si>
  <si>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</si>
  <si>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</si>
  <si>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</si>
  <si>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</si>
  <si>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</si>
  <si>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</si>
  <si>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</si>
  <si>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</si>
  <si>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</si>
  <si>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</si>
  <si>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</si>
  <si>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</si>
  <si>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</si>
  <si>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</si>
  <si>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</si>
  <si>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</si>
  <si>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</si>
  <si>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</si>
  <si>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</si>
  <si>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</si>
  <si>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</si>
  <si>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</si>
  <si>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</si>
  <si>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</si>
  <si>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</si>
  <si>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</si>
  <si>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</si>
  <si>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</si>
  <si>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</si>
  <si>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</si>
  <si>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</si>
  <si>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</si>
  <si>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</si>
  <si>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</si>
  <si>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</si>
  <si>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</si>
  <si>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</si>
  <si>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</si>
  <si>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</si>
  <si>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</si>
  <si>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</si>
  <si>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</si>
  <si>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</si>
  <si>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</si>
  <si>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</si>
  <si>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</si>
  <si>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</si>
  <si>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</si>
  <si>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</si>
  <si>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</si>
  <si>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</si>
  <si>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</si>
  <si>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</si>
  <si>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</si>
  <si>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</si>
  <si>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</si>
  <si>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</si>
  <si>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</si>
  <si>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</si>
  <si>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</si>
  <si>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</si>
  <si>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</si>
  <si>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</si>
  <si>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</si>
  <si>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</si>
  <si>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</si>
  <si>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</si>
  <si>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</si>
  <si>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</si>
  <si>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</si>
  <si>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</si>
  <si>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</si>
  <si>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</si>
  <si>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</si>
  <si>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</si>
  <si>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</si>
  <si>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</si>
  <si>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</si>
  <si>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</si>
  <si>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</si>
  <si>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</si>
  <si>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</si>
  <si>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</si>
  <si>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</si>
  <si>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</si>
  <si>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</si>
  <si>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</si>
  <si>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</si>
  <si>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</si>
  <si>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</si>
  <si>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</si>
  <si>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</si>
  <si>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</si>
  <si>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</si>
  <si>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</si>
  <si>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</si>
  <si>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</si>
  <si>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</si>
  <si>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</si>
  <si>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</si>
  <si>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</si>
  <si>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</si>
  <si>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</si>
  <si>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</si>
  <si>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</si>
  <si>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</si>
  <si>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</si>
  <si>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</si>
  <si>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</si>
  <si>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</si>
  <si>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</si>
  <si>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</si>
  <si>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</si>
  <si>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</si>
  <si>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</si>
  <si>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</si>
  <si>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</si>
  <si>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</si>
  <si>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</si>
  <si>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</si>
  <si>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</si>
  <si>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</si>
  <si>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</si>
  <si>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</si>
  <si>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</si>
  <si>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</si>
  <si>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</si>
  <si>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</si>
  <si>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</si>
  <si>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</si>
  <si>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</si>
  <si>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</si>
  <si>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</si>
  <si>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</si>
  <si>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</si>
  <si>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</si>
  <si>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</si>
  <si>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</si>
  <si>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</si>
  <si>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</si>
  <si>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</si>
  <si>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</si>
  <si>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</si>
  <si>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</si>
  <si>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</si>
  <si>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</si>
  <si>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</si>
  <si>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</si>
  <si>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</si>
  <si>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</si>
  <si>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</si>
  <si>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</si>
  <si>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</si>
  <si>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</si>
  <si>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</si>
  <si>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</si>
  <si>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</si>
  <si>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</si>
  <si>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</si>
  <si>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</si>
  <si>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</si>
  <si>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</si>
  <si>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</si>
  <si>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</si>
  <si>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</si>
  <si>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</si>
  <si>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</si>
  <si>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</si>
  <si>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</si>
  <si>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</si>
  <si>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</si>
  <si>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</si>
  <si>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</si>
  <si>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</si>
  <si>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</si>
  <si>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</si>
  <si>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</si>
  <si>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</si>
  <si>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</si>
  <si>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</si>
  <si>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</si>
  <si>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</si>
  <si>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</si>
  <si>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</si>
  <si>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</si>
  <si>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</si>
  <si>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</si>
  <si>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</si>
  <si>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</si>
  <si>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</si>
  <si>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</si>
  <si>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</si>
  <si>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</si>
  <si>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</si>
  <si>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</si>
  <si>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</si>
  <si>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</si>
  <si>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</si>
  <si>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</si>
  <si>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</si>
  <si>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</si>
  <si>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</si>
  <si>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</si>
  <si>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</si>
  <si>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</si>
  <si>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</si>
  <si>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</si>
  <si>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</si>
  <si>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</si>
  <si>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</si>
  <si>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</si>
  <si>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</si>
  <si>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</si>
  <si>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</si>
  <si>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</si>
  <si>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</si>
  <si>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</si>
  <si>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</si>
  <si>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</si>
  <si>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</si>
  <si>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</si>
  <si>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</si>
  <si>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</si>
  <si>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</si>
  <si>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</si>
  <si>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</si>
  <si>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</si>
  <si>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</si>
  <si>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</si>
  <si>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</si>
  <si>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</si>
  <si>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</si>
  <si>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</si>
  <si>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</si>
  <si>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</si>
  <si>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</si>
  <si>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</si>
  <si>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</si>
  <si>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</si>
  <si>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</si>
  <si>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</si>
  <si>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</si>
  <si>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</si>
  <si>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</si>
  <si>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</si>
  <si>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</si>
  <si>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</si>
  <si>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</si>
  <si>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</si>
  <si>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</si>
  <si>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</si>
  <si>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</si>
  <si>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</si>
  <si>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</si>
  <si>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</si>
  <si>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</si>
  <si>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</si>
  <si>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</si>
  <si>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</si>
  <si>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</si>
  <si>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</si>
  <si>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</si>
  <si>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</si>
  <si>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</si>
  <si>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</si>
  <si>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</si>
  <si>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</si>
  <si>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</si>
  <si>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</si>
  <si>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</si>
  <si>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</si>
  <si>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</si>
  <si>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</si>
  <si>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</si>
  <si>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</si>
  <si>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</si>
  <si>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</si>
  <si>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</si>
  <si>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</si>
  <si>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</si>
  <si>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</si>
  <si>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</si>
  <si>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</si>
  <si>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</si>
  <si>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</si>
  <si>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</si>
  <si>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</si>
  <si>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</si>
  <si>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</si>
  <si>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</si>
  <si>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</si>
  <si>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</si>
  <si>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</si>
  <si>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</si>
  <si>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</si>
  <si>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</si>
  <si>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</si>
  <si>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</si>
  <si>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</si>
  <si>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</si>
  <si>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</si>
  <si>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</si>
  <si>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</si>
  <si>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</si>
  <si>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</si>
  <si>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</si>
  <si>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</si>
  <si>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</si>
  <si>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</si>
  <si>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</si>
  <si>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</si>
  <si>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</si>
  <si>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</si>
  <si>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</si>
  <si>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</si>
  <si>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</si>
  <si>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</si>
  <si>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</si>
  <si>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</si>
  <si>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</si>
  <si>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</si>
  <si>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</si>
  <si>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</si>
  <si>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</si>
  <si>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</si>
  <si>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</si>
  <si>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</si>
  <si>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</si>
  <si>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</si>
  <si>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</si>
  <si>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</si>
  <si>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</si>
  <si>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</si>
  <si>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</si>
  <si>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</si>
  <si>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</si>
  <si>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</si>
  <si>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</si>
  <si>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</si>
  <si>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</si>
  <si>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</si>
  <si>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</si>
  <si>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</si>
  <si>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</si>
  <si>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</si>
  <si>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</si>
  <si>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</si>
  <si>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</si>
  <si>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</si>
  <si>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</si>
  <si>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</si>
  <si>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</si>
  <si>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</si>
  <si>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</si>
  <si>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</si>
  <si>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</si>
  <si>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</si>
  <si>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</si>
  <si>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</si>
  <si>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</si>
  <si>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</si>
  <si>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</si>
  <si>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</si>
  <si>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</si>
  <si>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</si>
  <si>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</si>
  <si>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</si>
  <si>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</si>
  <si>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</si>
  <si>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</si>
  <si>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</si>
  <si>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</si>
  <si>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</si>
  <si>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</si>
  <si>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</si>
  <si>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</si>
  <si>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</si>
  <si>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</si>
  <si>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</si>
  <si>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</si>
  <si>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</si>
  <si>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</si>
  <si>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</si>
  <si>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</si>
  <si>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</si>
  <si>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</si>
  <si>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</si>
  <si>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</si>
  <si>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</si>
  <si>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</si>
  <si>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</si>
  <si>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</si>
  <si>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</si>
  <si>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</si>
  <si>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</si>
  <si>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</si>
  <si>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</si>
  <si>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</si>
  <si>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</si>
  <si>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</si>
  <si>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</si>
  <si>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</si>
  <si>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</si>
  <si>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</si>
  <si>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</si>
  <si>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</si>
  <si>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</si>
  <si>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</si>
  <si>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</si>
  <si>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</si>
  <si>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</si>
  <si>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</si>
  <si>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</si>
  <si>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</si>
  <si>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</si>
  <si>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</si>
  <si>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</si>
  <si>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</si>
  <si>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</si>
  <si>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</si>
  <si>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</si>
  <si>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</si>
  <si>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</si>
  <si>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</si>
  <si>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</si>
  <si>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</si>
  <si>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</si>
  <si>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</si>
  <si>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</si>
  <si>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</si>
  <si>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</si>
  <si>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</si>
  <si>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</si>
  <si>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</si>
  <si>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</si>
  <si>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</si>
  <si>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</si>
  <si>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</si>
  <si>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</si>
  <si>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</si>
  <si>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</si>
  <si>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</si>
  <si>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</si>
  <si>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</si>
  <si>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</si>
  <si>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</si>
  <si>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</si>
  <si>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</si>
  <si>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</si>
  <si>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</si>
  <si>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</si>
  <si>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</si>
  <si>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</si>
  <si>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</si>
  <si>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</si>
  <si>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</si>
  <si>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</si>
  <si>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</si>
  <si>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Seiter</t>
  </si>
  <si>
    <t>Jennifer</t>
  </si>
  <si>
    <t>US Army Engineer Research &amp; Development Center</t>
  </si>
  <si>
    <t>3909 Halls Ferry Rd</t>
  </si>
  <si>
    <t>jennifer.m.seiter@usace.army.mil</t>
  </si>
  <si>
    <t>Vicksburg</t>
  </si>
  <si>
    <t>MS</t>
  </si>
  <si>
    <t>USA</t>
  </si>
  <si>
    <t>601-415-1822 OR 601-634-4038</t>
  </si>
  <si>
    <t xml:space="preserve"> 4-1 </t>
  </si>
  <si>
    <t>ERDC/EL/ECB</t>
  </si>
  <si>
    <t>u-238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</si>
</sst>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4EPPJMS" refreshedDate="41051.388243634261" createdVersion="3" refreshedVersion="3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12"/>
    </cacheField>
    <cacheField name="Nuclide" numFmtId="0">
      <sharedItems containsBlank="1" count="23">
        <s v="U-235"/>
        <s v="u-238"/>
        <m/>
        <s v="I-12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0.1" maxValue="0.4"/>
    </cacheField>
    <cacheField name="Activity (Bq)" numFmtId="11">
      <sharedItems containsMixedTypes="1" containsNumber="1" minValue="4972.8" maxValue="7992.000000000000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1.3440000000000001E-7" maxValue="2.1600000000000003E-7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"/>
    <x v="0"/>
    <n v="0.1"/>
    <n v="7992.0000000000009"/>
    <s v="Solid"/>
    <s v="Oxide"/>
    <n v="30"/>
    <s v="4a"/>
    <m/>
    <n v="2.1600000000000003E-7"/>
  </r>
  <r>
    <n v="1"/>
    <x v="1"/>
    <n v="0.4"/>
    <n v="4972.8"/>
    <s v="Solid"/>
    <s v="Oxide"/>
    <n v="30"/>
    <s v="4a"/>
    <m/>
    <n v="1.3440000000000001E-7"/>
  </r>
  <r>
    <n v="2"/>
    <x v="0"/>
    <n v="0.1"/>
    <n v="7992.0000000000009"/>
    <s v="Solid"/>
    <s v="Oxide"/>
    <n v="30"/>
    <s v="4a"/>
    <m/>
    <n v="2.1600000000000003E-7"/>
  </r>
  <r>
    <n v="2"/>
    <x v="1"/>
    <n v="0.4"/>
    <n v="4972.8"/>
    <s v="Solid"/>
    <s v="Oxide"/>
    <n v="30"/>
    <s v="4a"/>
    <m/>
    <n v="1.3440000000000001E-7"/>
  </r>
  <r>
    <n v="3"/>
    <x v="0"/>
    <n v="0.1"/>
    <n v="7992.0000000000009"/>
    <s v="Solid"/>
    <s v="Oxide"/>
    <n v="30"/>
    <s v="4a"/>
    <m/>
    <n v="2.1600000000000003E-7"/>
  </r>
  <r>
    <n v="3"/>
    <x v="1"/>
    <n v="0.4"/>
    <n v="4972.8"/>
    <s v="Solid"/>
    <s v="Oxide"/>
    <n v="30"/>
    <s v="4a"/>
    <m/>
    <n v="1.3440000000000001E-7"/>
  </r>
  <r>
    <n v="4"/>
    <x v="0"/>
    <n v="0.1"/>
    <n v="7992.0000000000009"/>
    <s v="Solid"/>
    <s v="Oxide"/>
    <n v="30"/>
    <s v="4a"/>
    <m/>
    <n v="2.1600000000000003E-7"/>
  </r>
  <r>
    <n v="4"/>
    <x v="1"/>
    <n v="0.4"/>
    <n v="4972.8"/>
    <s v="Solid"/>
    <s v="Oxide"/>
    <n v="30"/>
    <s v="4a"/>
    <m/>
    <n v="1.3440000000000001E-7"/>
  </r>
  <r>
    <n v="5"/>
    <x v="0"/>
    <n v="0.1"/>
    <n v="7992.0000000000009"/>
    <s v="Solid"/>
    <s v="Oxide"/>
    <n v="30"/>
    <s v="4a"/>
    <m/>
    <n v="2.1600000000000003E-7"/>
  </r>
  <r>
    <n v="5"/>
    <x v="1"/>
    <n v="0.4"/>
    <n v="4972.8"/>
    <s v="Solid"/>
    <s v="Oxide"/>
    <n v="30"/>
    <s v="4a"/>
    <m/>
    <n v="1.3440000000000001E-7"/>
  </r>
  <r>
    <n v="6"/>
    <x v="0"/>
    <n v="0.1"/>
    <n v="7992.0000000000009"/>
    <s v="Solid"/>
    <s v="Oxide"/>
    <n v="30"/>
    <s v="4a"/>
    <m/>
    <n v="2.1600000000000003E-7"/>
  </r>
  <r>
    <n v="6"/>
    <x v="1"/>
    <n v="0.4"/>
    <n v="4972.8"/>
    <s v="Solid"/>
    <s v="Oxide"/>
    <n v="30"/>
    <s v="4a"/>
    <m/>
    <n v="1.3440000000000001E-7"/>
  </r>
  <r>
    <n v="7"/>
    <x v="0"/>
    <n v="0.1"/>
    <n v="7992.0000000000009"/>
    <s v="Solid"/>
    <s v="Oxide"/>
    <n v="30"/>
    <s v="4a"/>
    <m/>
    <n v="2.1600000000000003E-7"/>
  </r>
  <r>
    <n v="7"/>
    <x v="1"/>
    <n v="0.4"/>
    <n v="4972.8"/>
    <s v="Solid"/>
    <s v="Oxide"/>
    <n v="30"/>
    <s v="4a"/>
    <m/>
    <n v="1.3440000000000001E-7"/>
  </r>
  <r>
    <n v="8"/>
    <x v="0"/>
    <n v="0.1"/>
    <n v="7992.0000000000009"/>
    <s v="Solid"/>
    <s v="Oxide"/>
    <n v="30"/>
    <s v="4a"/>
    <m/>
    <n v="2.1600000000000003E-7"/>
  </r>
  <r>
    <n v="8"/>
    <x v="1"/>
    <n v="0.4"/>
    <n v="4972.8"/>
    <s v="Solid"/>
    <s v="Oxide"/>
    <n v="30"/>
    <s v="4a"/>
    <m/>
    <n v="1.3440000000000001E-7"/>
  </r>
  <r>
    <n v="9"/>
    <x v="0"/>
    <n v="0.1"/>
    <n v="7992.0000000000009"/>
    <s v="Solid"/>
    <s v="Oxide"/>
    <n v="30"/>
    <s v="4a"/>
    <m/>
    <n v="2.1600000000000003E-7"/>
  </r>
  <r>
    <n v="9"/>
    <x v="1"/>
    <n v="0.4"/>
    <n v="4972.8"/>
    <s v="Solid"/>
    <s v="Oxide"/>
    <n v="30"/>
    <s v="4a"/>
    <m/>
    <n v="1.3440000000000001E-7"/>
  </r>
  <r>
    <n v="10"/>
    <x v="0"/>
    <n v="0.1"/>
    <n v="7992.0000000000009"/>
    <s v="Solid"/>
    <s v="Oxide"/>
    <n v="30"/>
    <s v="4a"/>
    <m/>
    <n v="2.1600000000000003E-7"/>
  </r>
  <r>
    <n v="10"/>
    <x v="1"/>
    <n v="0.4"/>
    <n v="4972.8"/>
    <s v="Solid"/>
    <s v="Oxide"/>
    <n v="30"/>
    <s v="4a"/>
    <m/>
    <n v="1.3440000000000001E-7"/>
  </r>
  <r>
    <n v="11"/>
    <x v="0"/>
    <n v="0.1"/>
    <n v="7992.0000000000009"/>
    <s v="Solid"/>
    <s v="Oxide"/>
    <n v="30"/>
    <s v="4a"/>
    <m/>
    <n v="2.1600000000000003E-7"/>
  </r>
  <r>
    <n v="11"/>
    <x v="1"/>
    <n v="0.4"/>
    <n v="4972.8"/>
    <s v="Solid"/>
    <s v="Oxide"/>
    <n v="30"/>
    <s v="4a"/>
    <m/>
    <n v="1.3440000000000001E-7"/>
  </r>
  <r>
    <n v="12"/>
    <x v="0"/>
    <n v="0.1"/>
    <n v="7992.0000000000009"/>
    <s v="Solid"/>
    <s v="Oxide"/>
    <n v="30"/>
    <s v="4a"/>
    <m/>
    <n v="2.1600000000000003E-7"/>
  </r>
  <r>
    <n v="12"/>
    <x v="1"/>
    <n v="0.4"/>
    <n v="4972.8"/>
    <s v="Solid"/>
    <s v="Oxide"/>
    <n v="30"/>
    <s v="4a"/>
    <m/>
    <n v="1.3440000000000001E-7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8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3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x="0"/>
        <item x="1"/>
        <item x="2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4">
    <i>
      <x v="19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40" activePane="bottomLeft" state="frozenSplit"/>
      <selection activeCell="C5" sqref="C5"/>
      <selection pane="bottomLeft" activeCell="F15" sqref="F15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 t="s">
        <v>890</v>
      </c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886</v>
      </c>
    </row>
    <row r="10" spans="1:3">
      <c r="A10" s="17" t="s">
        <v>15</v>
      </c>
      <c r="B10" s="11">
        <v>39180</v>
      </c>
    </row>
    <row r="11" spans="1:3">
      <c r="A11" s="17" t="s">
        <v>809</v>
      </c>
      <c r="B11" s="11" t="s">
        <v>887</v>
      </c>
    </row>
    <row r="12" spans="1:3">
      <c r="A12" s="17" t="s">
        <v>26</v>
      </c>
      <c r="B12" s="22" t="s">
        <v>888</v>
      </c>
    </row>
    <row r="13" spans="1:3">
      <c r="A13" s="17" t="s">
        <v>839</v>
      </c>
      <c r="B13" s="12">
        <v>3601</v>
      </c>
    </row>
    <row r="14" spans="1:3">
      <c r="A14" s="17" t="s">
        <v>16</v>
      </c>
      <c r="B14" s="29"/>
    </row>
    <row r="15" spans="1:3">
      <c r="A15" s="17" t="s">
        <v>41</v>
      </c>
      <c r="B15" s="12" t="s">
        <v>889</v>
      </c>
      <c r="C15" s="9" t="s">
        <v>854</v>
      </c>
    </row>
    <row r="16" spans="1:3">
      <c r="A16" s="17" t="s">
        <v>40</v>
      </c>
      <c r="B16" s="13">
        <v>41078</v>
      </c>
      <c r="C16" s="9" t="s">
        <v>854</v>
      </c>
    </row>
    <row r="17" spans="1:34">
      <c r="A17" s="17" t="s">
        <v>811</v>
      </c>
      <c r="B17" s="40">
        <v>41079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/>
      <c r="C19" s="9" t="s">
        <v>43</v>
      </c>
    </row>
    <row r="20" spans="1:34">
      <c r="A20" s="17" t="s">
        <v>808</v>
      </c>
      <c r="B20" s="39"/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29</v>
      </c>
      <c r="C24" s="18">
        <v>0.1</v>
      </c>
      <c r="D24" s="31">
        <f>IF(Table5[[#This Row],[Mass (g)]]="","",Table5[[#This Row],[Mass (g)]]*VLOOKUP(Table5[[#This Row],[Nuclide]],Doedata,4)*37000000000)</f>
        <v>7992.0000000000009</v>
      </c>
      <c r="E24" s="10" t="s">
        <v>30</v>
      </c>
      <c r="F24" s="10" t="s">
        <v>31</v>
      </c>
      <c r="G24" s="10">
        <v>30</v>
      </c>
      <c r="H24" s="10" t="s">
        <v>832</v>
      </c>
      <c r="I24" s="10"/>
      <c r="J24" s="26">
        <f>IF(Table5[[#This Row],[Activity (Bq)]]="","",Table5[[#This Row],[Activity (Bq)]]/37000000000)</f>
        <v>2.1600000000000003E-7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1</v>
      </c>
      <c r="B25" s="9" t="s">
        <v>891</v>
      </c>
      <c r="C25" s="18">
        <v>0.4</v>
      </c>
      <c r="D25" s="31">
        <f>IF(Table5[[#This Row],[Mass (g)]]="","",Table5[[#This Row],[Mass (g)]]*VLOOKUP(Table5[[#This Row],[Nuclide]],Doedata,4)*37000000000)</f>
        <v>4972.8</v>
      </c>
      <c r="E25" s="10" t="s">
        <v>30</v>
      </c>
      <c r="F25" s="10" t="s">
        <v>31</v>
      </c>
      <c r="G25" s="10">
        <v>30</v>
      </c>
      <c r="H25" s="10" t="s">
        <v>832</v>
      </c>
      <c r="I25" s="10"/>
      <c r="J25" s="26">
        <f>IF(Table5[[#This Row],[Activity (Bq)]]="","",Table5[[#This Row],[Activity (Bq)]]/37000000000)</f>
        <v>1.3440000000000001E-7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2</v>
      </c>
      <c r="B26" s="9" t="s">
        <v>29</v>
      </c>
      <c r="C26" s="18">
        <v>0.1</v>
      </c>
      <c r="D26" s="31">
        <f>IF(Table5[[#This Row],[Mass (g)]]="","",Table5[[#This Row],[Mass (g)]]*VLOOKUP(Table5[[#This Row],[Nuclide]],Doedata,4)*37000000000)</f>
        <v>7992.0000000000009</v>
      </c>
      <c r="E26" s="10" t="s">
        <v>30</v>
      </c>
      <c r="F26" s="10" t="s">
        <v>31</v>
      </c>
      <c r="G26" s="10">
        <v>30</v>
      </c>
      <c r="H26" s="10" t="s">
        <v>832</v>
      </c>
      <c r="I26" s="10"/>
      <c r="J26" s="26">
        <f>IF(Table5[[#This Row],[Activity (Bq)]]="","",Table5[[#This Row],[Activity (Bq)]]/37000000000)</f>
        <v>2.1600000000000003E-7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2</v>
      </c>
      <c r="B27" s="9" t="s">
        <v>891</v>
      </c>
      <c r="C27" s="18">
        <v>0.4</v>
      </c>
      <c r="D27" s="31">
        <f>IF(Table5[[#This Row],[Mass (g)]]="","",Table5[[#This Row],[Mass (g)]]*VLOOKUP(Table5[[#This Row],[Nuclide]],Doedata,4)*37000000000)</f>
        <v>4972.8</v>
      </c>
      <c r="E27" s="10" t="s">
        <v>30</v>
      </c>
      <c r="F27" s="10" t="s">
        <v>31</v>
      </c>
      <c r="G27" s="10">
        <v>30</v>
      </c>
      <c r="H27" s="10" t="s">
        <v>832</v>
      </c>
      <c r="I27" s="10"/>
      <c r="J27" s="26">
        <f>IF(Table5[[#This Row],[Activity (Bq)]]="","",Table5[[#This Row],[Activity (Bq)]]/37000000000)</f>
        <v>1.3440000000000001E-7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3</v>
      </c>
      <c r="B28" s="9" t="s">
        <v>29</v>
      </c>
      <c r="C28" s="18">
        <v>0.1</v>
      </c>
      <c r="D28" s="31">
        <f>IF(Table5[[#This Row],[Mass (g)]]="","",Table5[[#This Row],[Mass (g)]]*VLOOKUP(Table5[[#This Row],[Nuclide]],Doedata,4)*37000000000)</f>
        <v>7992.0000000000009</v>
      </c>
      <c r="E28" s="10" t="s">
        <v>30</v>
      </c>
      <c r="F28" s="10" t="s">
        <v>31</v>
      </c>
      <c r="G28" s="10">
        <v>30</v>
      </c>
      <c r="H28" s="10" t="s">
        <v>832</v>
      </c>
      <c r="I28" s="10"/>
      <c r="J28" s="26">
        <f>IF(Table5[[#This Row],[Activity (Bq)]]="","",Table5[[#This Row],[Activity (Bq)]]/37000000000)</f>
        <v>2.1600000000000003E-7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3</v>
      </c>
      <c r="B29" s="9" t="s">
        <v>891</v>
      </c>
      <c r="C29" s="18">
        <v>0.4</v>
      </c>
      <c r="D29" s="31">
        <f>IF(Table5[[#This Row],[Mass (g)]]="","",Table5[[#This Row],[Mass (g)]]*VLOOKUP(Table5[[#This Row],[Nuclide]],Doedata,4)*37000000000)</f>
        <v>4972.8</v>
      </c>
      <c r="E29" s="10" t="s">
        <v>30</v>
      </c>
      <c r="F29" s="10" t="s">
        <v>31</v>
      </c>
      <c r="G29" s="10">
        <v>30</v>
      </c>
      <c r="H29" s="10" t="s">
        <v>832</v>
      </c>
      <c r="I29" s="10"/>
      <c r="J29" s="26">
        <f>IF(Table5[[#This Row],[Activity (Bq)]]="","",Table5[[#This Row],[Activity (Bq)]]/37000000000)</f>
        <v>1.3440000000000001E-7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4</v>
      </c>
      <c r="B30" s="9" t="s">
        <v>29</v>
      </c>
      <c r="C30" s="18">
        <v>0.1</v>
      </c>
      <c r="D30" s="31">
        <f>IF(Table5[[#This Row],[Mass (g)]]="","",Table5[[#This Row],[Mass (g)]]*VLOOKUP(Table5[[#This Row],[Nuclide]],Doedata,4)*37000000000)</f>
        <v>7992.0000000000009</v>
      </c>
      <c r="E30" s="10" t="s">
        <v>30</v>
      </c>
      <c r="F30" s="10" t="s">
        <v>31</v>
      </c>
      <c r="G30" s="10">
        <v>30</v>
      </c>
      <c r="H30" s="10" t="s">
        <v>832</v>
      </c>
      <c r="I30" s="10"/>
      <c r="J30" s="26">
        <f>IF(Table5[[#This Row],[Activity (Bq)]]="","",Table5[[#This Row],[Activity (Bq)]]/37000000000)</f>
        <v>2.1600000000000003E-7</v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4</v>
      </c>
      <c r="B31" s="9" t="s">
        <v>891</v>
      </c>
      <c r="C31" s="18">
        <v>0.4</v>
      </c>
      <c r="D31" s="31">
        <f>IF(Table5[[#This Row],[Mass (g)]]="","",Table5[[#This Row],[Mass (g)]]*VLOOKUP(Table5[[#This Row],[Nuclide]],Doedata,4)*37000000000)</f>
        <v>4972.8</v>
      </c>
      <c r="E31" s="10" t="s">
        <v>30</v>
      </c>
      <c r="F31" s="10" t="s">
        <v>31</v>
      </c>
      <c r="G31" s="10">
        <v>30</v>
      </c>
      <c r="H31" s="10" t="s">
        <v>832</v>
      </c>
      <c r="I31" s="10"/>
      <c r="J31" s="26">
        <f>IF(Table5[[#This Row],[Activity (Bq)]]="","",Table5[[#This Row],[Activity (Bq)]]/37000000000)</f>
        <v>1.3440000000000001E-7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5</v>
      </c>
      <c r="B32" s="9" t="s">
        <v>29</v>
      </c>
      <c r="C32" s="18">
        <v>0.1</v>
      </c>
      <c r="D32" s="31">
        <f>IF(Table5[[#This Row],[Mass (g)]]="","",Table5[[#This Row],[Mass (g)]]*VLOOKUP(Table5[[#This Row],[Nuclide]],Doedata,4)*37000000000)</f>
        <v>7992.0000000000009</v>
      </c>
      <c r="E32" s="10" t="s">
        <v>30</v>
      </c>
      <c r="F32" s="10" t="s">
        <v>31</v>
      </c>
      <c r="G32" s="10">
        <v>30</v>
      </c>
      <c r="H32" s="10" t="s">
        <v>832</v>
      </c>
      <c r="I32" s="10"/>
      <c r="J32" s="26">
        <f>IF(Table5[[#This Row],[Activity (Bq)]]="","",Table5[[#This Row],[Activity (Bq)]]/37000000000)</f>
        <v>2.1600000000000003E-7</v>
      </c>
      <c r="AD32" s="30" t="s">
        <v>64</v>
      </c>
      <c r="AE32" s="17"/>
      <c r="AF32" s="17"/>
      <c r="AG32" s="17" t="s">
        <v>857</v>
      </c>
      <c r="AH32" s="17"/>
    </row>
    <row r="33" spans="1:34">
      <c r="A33" s="9">
        <v>5</v>
      </c>
      <c r="B33" s="9" t="s">
        <v>891</v>
      </c>
      <c r="C33" s="18">
        <v>0.4</v>
      </c>
      <c r="D33" s="31">
        <f>IF(Table5[[#This Row],[Mass (g)]]="","",Table5[[#This Row],[Mass (g)]]*VLOOKUP(Table5[[#This Row],[Nuclide]],Doedata,4)*37000000000)</f>
        <v>4972.8</v>
      </c>
      <c r="E33" s="10" t="s">
        <v>30</v>
      </c>
      <c r="F33" s="10" t="s">
        <v>31</v>
      </c>
      <c r="G33" s="10">
        <v>30</v>
      </c>
      <c r="H33" s="10" t="s">
        <v>832</v>
      </c>
      <c r="I33" s="10"/>
      <c r="J33" s="26">
        <f>IF(Table5[[#This Row],[Activity (Bq)]]="","",Table5[[#This Row],[Activity (Bq)]]/37000000000)</f>
        <v>1.3440000000000001E-7</v>
      </c>
      <c r="AD33" s="30" t="s">
        <v>65</v>
      </c>
      <c r="AE33" s="17"/>
      <c r="AF33" s="17"/>
      <c r="AG33" s="17" t="s">
        <v>858</v>
      </c>
      <c r="AH33" s="17"/>
    </row>
    <row r="34" spans="1:34">
      <c r="A34" s="9">
        <v>6</v>
      </c>
      <c r="B34" s="9" t="s">
        <v>29</v>
      </c>
      <c r="C34" s="18">
        <v>0.1</v>
      </c>
      <c r="D34" s="31">
        <f>IF(Table5[[#This Row],[Mass (g)]]="","",Table5[[#This Row],[Mass (g)]]*VLOOKUP(Table5[[#This Row],[Nuclide]],Doedata,4)*37000000000)</f>
        <v>7992.0000000000009</v>
      </c>
      <c r="E34" s="10" t="s">
        <v>30</v>
      </c>
      <c r="F34" s="10" t="s">
        <v>31</v>
      </c>
      <c r="G34" s="10">
        <v>30</v>
      </c>
      <c r="H34" s="10" t="s">
        <v>832</v>
      </c>
      <c r="I34" s="10"/>
      <c r="J34" s="26">
        <f>IF(Table5[[#This Row],[Activity (Bq)]]="","",Table5[[#This Row],[Activity (Bq)]]/37000000000)</f>
        <v>2.1600000000000003E-7</v>
      </c>
      <c r="AD34" s="30" t="s">
        <v>66</v>
      </c>
      <c r="AE34" s="17"/>
      <c r="AF34" s="17"/>
      <c r="AG34" s="17" t="s">
        <v>859</v>
      </c>
      <c r="AH34" s="17"/>
    </row>
    <row r="35" spans="1:34">
      <c r="A35" s="9">
        <v>6</v>
      </c>
      <c r="B35" s="9" t="s">
        <v>891</v>
      </c>
      <c r="C35" s="18">
        <v>0.4</v>
      </c>
      <c r="D35" s="31">
        <f>IF(Table5[[#This Row],[Mass (g)]]="","",Table5[[#This Row],[Mass (g)]]*VLOOKUP(Table5[[#This Row],[Nuclide]],Doedata,4)*37000000000)</f>
        <v>4972.8</v>
      </c>
      <c r="E35" s="10" t="s">
        <v>30</v>
      </c>
      <c r="F35" s="10" t="s">
        <v>31</v>
      </c>
      <c r="G35" s="10">
        <v>30</v>
      </c>
      <c r="H35" s="10" t="s">
        <v>832</v>
      </c>
      <c r="I35" s="10"/>
      <c r="J35" s="26">
        <f>IF(Table5[[#This Row],[Activity (Bq)]]="","",Table5[[#This Row],[Activity (Bq)]]/37000000000)</f>
        <v>1.3440000000000001E-7</v>
      </c>
      <c r="AD35" s="30" t="s">
        <v>67</v>
      </c>
      <c r="AE35" s="17"/>
      <c r="AF35" s="17"/>
      <c r="AG35" s="17" t="s">
        <v>860</v>
      </c>
      <c r="AH35" s="17"/>
    </row>
    <row r="36" spans="1:34">
      <c r="A36" s="9">
        <v>7</v>
      </c>
      <c r="B36" s="9" t="s">
        <v>29</v>
      </c>
      <c r="C36" s="18">
        <v>0.1</v>
      </c>
      <c r="D36" s="31">
        <f>IF(Table5[[#This Row],[Mass (g)]]="","",Table5[[#This Row],[Mass (g)]]*VLOOKUP(Table5[[#This Row],[Nuclide]],Doedata,4)*37000000000)</f>
        <v>7992.0000000000009</v>
      </c>
      <c r="E36" s="10" t="s">
        <v>30</v>
      </c>
      <c r="F36" s="10" t="s">
        <v>31</v>
      </c>
      <c r="G36" s="10">
        <v>30</v>
      </c>
      <c r="H36" s="10" t="s">
        <v>832</v>
      </c>
      <c r="I36" s="10"/>
      <c r="J36" s="26">
        <f>IF(Table5[[#This Row],[Activity (Bq)]]="","",Table5[[#This Row],[Activity (Bq)]]/37000000000)</f>
        <v>2.1600000000000003E-7</v>
      </c>
      <c r="AD36" s="30" t="s">
        <v>68</v>
      </c>
      <c r="AE36" s="17"/>
      <c r="AF36" s="17"/>
      <c r="AG36" s="17" t="s">
        <v>861</v>
      </c>
      <c r="AH36" s="17"/>
    </row>
    <row r="37" spans="1:34">
      <c r="A37" s="9">
        <v>7</v>
      </c>
      <c r="B37" s="9" t="s">
        <v>891</v>
      </c>
      <c r="C37" s="18">
        <v>0.4</v>
      </c>
      <c r="D37" s="31">
        <f>IF(Table5[[#This Row],[Mass (g)]]="","",Table5[[#This Row],[Mass (g)]]*VLOOKUP(Table5[[#This Row],[Nuclide]],Doedata,4)*37000000000)</f>
        <v>4972.8</v>
      </c>
      <c r="E37" s="10" t="s">
        <v>30</v>
      </c>
      <c r="F37" s="10" t="s">
        <v>31</v>
      </c>
      <c r="G37" s="10">
        <v>30</v>
      </c>
      <c r="H37" s="10" t="s">
        <v>832</v>
      </c>
      <c r="I37" s="10"/>
      <c r="J37" s="26">
        <f>IF(Table5[[#This Row],[Activity (Bq)]]="","",Table5[[#This Row],[Activity (Bq)]]/37000000000)</f>
        <v>1.3440000000000001E-7</v>
      </c>
      <c r="AD37" s="30" t="s">
        <v>69</v>
      </c>
      <c r="AE37" s="17"/>
      <c r="AF37" s="17"/>
      <c r="AG37" s="17" t="s">
        <v>862</v>
      </c>
      <c r="AH37" s="17"/>
    </row>
    <row r="38" spans="1:34">
      <c r="A38" s="9">
        <v>8</v>
      </c>
      <c r="B38" s="9" t="s">
        <v>29</v>
      </c>
      <c r="C38" s="18">
        <v>0.1</v>
      </c>
      <c r="D38" s="31">
        <f>IF(Table5[[#This Row],[Mass (g)]]="","",Table5[[#This Row],[Mass (g)]]*VLOOKUP(Table5[[#This Row],[Nuclide]],Doedata,4)*37000000000)</f>
        <v>7992.0000000000009</v>
      </c>
      <c r="E38" s="10" t="s">
        <v>30</v>
      </c>
      <c r="F38" s="10" t="s">
        <v>31</v>
      </c>
      <c r="G38" s="10">
        <v>30</v>
      </c>
      <c r="H38" s="10" t="s">
        <v>832</v>
      </c>
      <c r="I38" s="10"/>
      <c r="J38" s="26">
        <f>IF(Table5[[#This Row],[Activity (Bq)]]="","",Table5[[#This Row],[Activity (Bq)]]/37000000000)</f>
        <v>2.1600000000000003E-7</v>
      </c>
      <c r="AD38" s="30" t="s">
        <v>70</v>
      </c>
      <c r="AE38" s="17"/>
      <c r="AF38" s="17"/>
      <c r="AG38" s="17" t="s">
        <v>863</v>
      </c>
      <c r="AH38" s="17"/>
    </row>
    <row r="39" spans="1:34">
      <c r="A39" s="9">
        <v>8</v>
      </c>
      <c r="B39" s="9" t="s">
        <v>891</v>
      </c>
      <c r="C39" s="18">
        <v>0.4</v>
      </c>
      <c r="D39" s="31">
        <f>IF(Table5[[#This Row],[Mass (g)]]="","",Table5[[#This Row],[Mass (g)]]*VLOOKUP(Table5[[#This Row],[Nuclide]],Doedata,4)*37000000000)</f>
        <v>4972.8</v>
      </c>
      <c r="E39" s="10" t="s">
        <v>30</v>
      </c>
      <c r="F39" s="10" t="s">
        <v>31</v>
      </c>
      <c r="G39" s="10">
        <v>30</v>
      </c>
      <c r="H39" s="10" t="s">
        <v>832</v>
      </c>
      <c r="I39" s="10"/>
      <c r="J39" s="26">
        <f>IF(Table5[[#This Row],[Activity (Bq)]]="","",Table5[[#This Row],[Activity (Bq)]]/37000000000)</f>
        <v>1.3440000000000001E-7</v>
      </c>
      <c r="AD39" s="30" t="s">
        <v>71</v>
      </c>
      <c r="AE39" s="17"/>
      <c r="AF39" s="17"/>
      <c r="AG39" s="17" t="s">
        <v>829</v>
      </c>
      <c r="AH39" s="17"/>
    </row>
    <row r="40" spans="1:34">
      <c r="A40" s="9">
        <v>9</v>
      </c>
      <c r="B40" s="9" t="s">
        <v>29</v>
      </c>
      <c r="C40" s="18">
        <v>0.1</v>
      </c>
      <c r="D40" s="31">
        <f>IF(Table5[[#This Row],[Mass (g)]]="","",Table5[[#This Row],[Mass (g)]]*VLOOKUP(Table5[[#This Row],[Nuclide]],Doedata,4)*37000000000)</f>
        <v>7992.0000000000009</v>
      </c>
      <c r="E40" s="10" t="s">
        <v>30</v>
      </c>
      <c r="F40" s="10" t="s">
        <v>31</v>
      </c>
      <c r="G40" s="10">
        <v>30</v>
      </c>
      <c r="H40" s="10" t="s">
        <v>832</v>
      </c>
      <c r="I40" s="10"/>
      <c r="J40" s="26">
        <f>IF(Table5[[#This Row],[Activity (Bq)]]="","",Table5[[#This Row],[Activity (Bq)]]/37000000000)</f>
        <v>2.1600000000000003E-7</v>
      </c>
      <c r="AD40" s="30" t="s">
        <v>72</v>
      </c>
      <c r="AE40" s="17"/>
      <c r="AF40" s="17"/>
      <c r="AG40" s="17" t="s">
        <v>830</v>
      </c>
      <c r="AH40" s="17"/>
    </row>
    <row r="41" spans="1:34">
      <c r="A41" s="9">
        <v>9</v>
      </c>
      <c r="B41" s="9" t="s">
        <v>891</v>
      </c>
      <c r="C41" s="18">
        <v>0.4</v>
      </c>
      <c r="D41" s="31">
        <f>IF(Table5[[#This Row],[Mass (g)]]="","",Table5[[#This Row],[Mass (g)]]*VLOOKUP(Table5[[#This Row],[Nuclide]],Doedata,4)*37000000000)</f>
        <v>4972.8</v>
      </c>
      <c r="E41" s="10" t="s">
        <v>30</v>
      </c>
      <c r="F41" s="10" t="s">
        <v>31</v>
      </c>
      <c r="G41" s="10">
        <v>30</v>
      </c>
      <c r="H41" s="10" t="s">
        <v>832</v>
      </c>
      <c r="I41" s="10"/>
      <c r="J41" s="26">
        <f>IF(Table5[[#This Row],[Activity (Bq)]]="","",Table5[[#This Row],[Activity (Bq)]]/37000000000)</f>
        <v>1.3440000000000001E-7</v>
      </c>
      <c r="AD41" s="30" t="s">
        <v>51</v>
      </c>
      <c r="AE41" s="17"/>
      <c r="AF41" s="17"/>
      <c r="AG41" s="17" t="s">
        <v>831</v>
      </c>
      <c r="AH41" s="17"/>
    </row>
    <row r="42" spans="1:34">
      <c r="A42" s="9">
        <v>10</v>
      </c>
      <c r="B42" s="9" t="s">
        <v>29</v>
      </c>
      <c r="C42" s="18">
        <v>0.1</v>
      </c>
      <c r="D42" s="31">
        <f>IF(Table5[[#This Row],[Mass (g)]]="","",Table5[[#This Row],[Mass (g)]]*VLOOKUP(Table5[[#This Row],[Nuclide]],Doedata,4)*37000000000)</f>
        <v>7992.0000000000009</v>
      </c>
      <c r="E42" s="10" t="s">
        <v>30</v>
      </c>
      <c r="F42" s="10" t="s">
        <v>31</v>
      </c>
      <c r="G42" s="10">
        <v>30</v>
      </c>
      <c r="H42" s="10" t="s">
        <v>832</v>
      </c>
      <c r="I42" s="10"/>
      <c r="J42" s="26">
        <f>IF(Table5[[#This Row],[Activity (Bq)]]="","",Table5[[#This Row],[Activity (Bq)]]/37000000000)</f>
        <v>2.1600000000000003E-7</v>
      </c>
      <c r="AD42" s="30" t="s">
        <v>73</v>
      </c>
      <c r="AE42" s="17"/>
      <c r="AF42" s="17"/>
      <c r="AG42" s="17" t="s">
        <v>832</v>
      </c>
      <c r="AH42" s="17"/>
    </row>
    <row r="43" spans="1:34">
      <c r="A43" s="9">
        <v>10</v>
      </c>
      <c r="B43" s="9" t="s">
        <v>891</v>
      </c>
      <c r="C43" s="18">
        <v>0.4</v>
      </c>
      <c r="D43" s="31">
        <f>IF(Table5[[#This Row],[Mass (g)]]="","",Table5[[#This Row],[Mass (g)]]*VLOOKUP(Table5[[#This Row],[Nuclide]],Doedata,4)*37000000000)</f>
        <v>4972.8</v>
      </c>
      <c r="E43" s="10" t="s">
        <v>30</v>
      </c>
      <c r="F43" s="10" t="s">
        <v>31</v>
      </c>
      <c r="G43" s="10">
        <v>30</v>
      </c>
      <c r="H43" s="10" t="s">
        <v>832</v>
      </c>
      <c r="I43" s="10"/>
      <c r="J43" s="26">
        <f>IF(Table5[[#This Row],[Activity (Bq)]]="","",Table5[[#This Row],[Activity (Bq)]]/37000000000)</f>
        <v>1.3440000000000001E-7</v>
      </c>
      <c r="AD43" s="30" t="s">
        <v>74</v>
      </c>
      <c r="AE43" s="17"/>
      <c r="AF43" s="17"/>
      <c r="AG43" s="17" t="s">
        <v>833</v>
      </c>
      <c r="AH43" s="17"/>
    </row>
    <row r="44" spans="1:34">
      <c r="A44" s="9">
        <v>11</v>
      </c>
      <c r="B44" s="9" t="s">
        <v>29</v>
      </c>
      <c r="C44" s="18">
        <v>0.1</v>
      </c>
      <c r="D44" s="31">
        <f>IF(Table5[[#This Row],[Mass (g)]]="","",Table5[[#This Row],[Mass (g)]]*VLOOKUP(Table5[[#This Row],[Nuclide]],Doedata,4)*37000000000)</f>
        <v>7992.0000000000009</v>
      </c>
      <c r="E44" s="10" t="s">
        <v>30</v>
      </c>
      <c r="F44" s="10" t="s">
        <v>31</v>
      </c>
      <c r="G44" s="10">
        <v>30</v>
      </c>
      <c r="H44" s="10" t="s">
        <v>832</v>
      </c>
      <c r="I44" s="10"/>
      <c r="J44" s="26">
        <f>IF(Table5[[#This Row],[Activity (Bq)]]="","",Table5[[#This Row],[Activity (Bq)]]/37000000000)</f>
        <v>2.1600000000000003E-7</v>
      </c>
      <c r="AD44" s="30" t="s">
        <v>75</v>
      </c>
      <c r="AE44" s="17"/>
      <c r="AF44" s="17"/>
      <c r="AG44" s="17" t="s">
        <v>834</v>
      </c>
      <c r="AH44" s="17"/>
    </row>
    <row r="45" spans="1:34">
      <c r="A45" s="9">
        <v>11</v>
      </c>
      <c r="B45" s="9" t="s">
        <v>891</v>
      </c>
      <c r="C45" s="18">
        <v>0.4</v>
      </c>
      <c r="D45" s="31">
        <f>IF(Table5[[#This Row],[Mass (g)]]="","",Table5[[#This Row],[Mass (g)]]*VLOOKUP(Table5[[#This Row],[Nuclide]],Doedata,4)*37000000000)</f>
        <v>4972.8</v>
      </c>
      <c r="E45" s="10" t="s">
        <v>30</v>
      </c>
      <c r="F45" s="10" t="s">
        <v>31</v>
      </c>
      <c r="G45" s="10">
        <v>30</v>
      </c>
      <c r="H45" s="10" t="s">
        <v>832</v>
      </c>
      <c r="I45" s="10"/>
      <c r="J45" s="26">
        <f>IF(Table5[[#This Row],[Activity (Bq)]]="","",Table5[[#This Row],[Activity (Bq)]]/37000000000)</f>
        <v>1.3440000000000001E-7</v>
      </c>
      <c r="AD45" s="30" t="s">
        <v>76</v>
      </c>
      <c r="AE45" s="17"/>
      <c r="AF45" s="17"/>
      <c r="AG45" s="17" t="s">
        <v>835</v>
      </c>
      <c r="AH45" s="17"/>
    </row>
    <row r="46" spans="1:34">
      <c r="A46" s="9">
        <v>12</v>
      </c>
      <c r="B46" s="9" t="s">
        <v>29</v>
      </c>
      <c r="C46" s="18">
        <v>0.1</v>
      </c>
      <c r="D46" s="31">
        <f>IF(Table5[[#This Row],[Mass (g)]]="","",Table5[[#This Row],[Mass (g)]]*VLOOKUP(Table5[[#This Row],[Nuclide]],Doedata,4)*37000000000)</f>
        <v>7992.0000000000009</v>
      </c>
      <c r="E46" s="10" t="s">
        <v>30</v>
      </c>
      <c r="F46" s="10" t="s">
        <v>31</v>
      </c>
      <c r="G46" s="10">
        <v>30</v>
      </c>
      <c r="H46" s="10" t="s">
        <v>832</v>
      </c>
      <c r="I46" s="10"/>
      <c r="J46" s="26">
        <f>IF(Table5[[#This Row],[Activity (Bq)]]="","",Table5[[#This Row],[Activity (Bq)]]/37000000000)</f>
        <v>2.1600000000000003E-7</v>
      </c>
      <c r="AD46" s="30" t="s">
        <v>77</v>
      </c>
      <c r="AE46" s="17"/>
      <c r="AF46" s="17"/>
      <c r="AG46" s="17" t="s">
        <v>864</v>
      </c>
      <c r="AH46" s="17"/>
    </row>
    <row r="47" spans="1:34">
      <c r="A47" s="9">
        <v>12</v>
      </c>
      <c r="B47" s="9" t="s">
        <v>891</v>
      </c>
      <c r="C47" s="18">
        <v>0.4</v>
      </c>
      <c r="D47" s="31">
        <f>IF(Table5[[#This Row],[Mass (g)]]="","",Table5[[#This Row],[Mass (g)]]*VLOOKUP(Table5[[#This Row],[Nuclide]],Doedata,4)*37000000000)</f>
        <v>4972.8</v>
      </c>
      <c r="E47" s="10" t="s">
        <v>30</v>
      </c>
      <c r="F47" s="10" t="s">
        <v>31</v>
      </c>
      <c r="G47" s="10">
        <v>30</v>
      </c>
      <c r="H47" s="10" t="s">
        <v>832</v>
      </c>
      <c r="I47" s="10"/>
      <c r="J47" s="26">
        <f>IF(Table5[[#This Row],[Activity (Bq)]]="","",Table5[[#This Row],[Activity (Bq)]]/37000000000)</f>
        <v>1.3440000000000001E-7</v>
      </c>
      <c r="AD47" s="30" t="s">
        <v>78</v>
      </c>
      <c r="AE47" s="17"/>
      <c r="AF47" s="17"/>
      <c r="AG47" s="17" t="s">
        <v>865</v>
      </c>
      <c r="AH47" s="17"/>
    </row>
    <row r="48" spans="1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8"/>
  <sheetViews>
    <sheetView workbookViewId="0">
      <selection activeCell="C11" sqref="C11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29</v>
      </c>
      <c r="B5" s="19">
        <v>1.2</v>
      </c>
      <c r="C5" s="19">
        <v>95904.000000000015</v>
      </c>
      <c r="D5" s="19">
        <v>2.5920000000000012E-6</v>
      </c>
    </row>
    <row r="6" spans="1:4">
      <c r="A6" s="25" t="s">
        <v>891</v>
      </c>
      <c r="B6" s="19">
        <v>4.8</v>
      </c>
      <c r="C6" s="19">
        <v>59673.600000000013</v>
      </c>
      <c r="D6" s="19">
        <v>1.6127999999999998E-6</v>
      </c>
    </row>
    <row r="7" spans="1:4">
      <c r="A7" s="25" t="s">
        <v>842</v>
      </c>
      <c r="B7" s="19"/>
      <c r="C7" s="19">
        <v>0</v>
      </c>
      <c r="D7" s="19">
        <v>0</v>
      </c>
    </row>
    <row r="8" spans="1:4">
      <c r="A8" s="25" t="s">
        <v>843</v>
      </c>
      <c r="B8" s="19">
        <v>6</v>
      </c>
      <c r="C8" s="19">
        <v>155577.60000000003</v>
      </c>
      <c r="D8" s="19">
        <v>4.2048000000000008E-6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6" sqref="C26:C27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U4EPPJMS</cp:lastModifiedBy>
  <cp:lastPrinted>2010-11-18T22:52:38Z</cp:lastPrinted>
  <dcterms:created xsi:type="dcterms:W3CDTF">2010-11-12T20:51:00Z</dcterms:created>
  <dcterms:modified xsi:type="dcterms:W3CDTF">2012-05-22T14:19:59Z</dcterms:modified>
</cp:coreProperties>
</file>