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0"/>
  <workbookPr codeName="ThisWorkbook" autoCompressPictures="0"/>
  <bookViews>
    <workbookView xWindow="240" yWindow="240" windowWidth="25360" windowHeight="127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<sst xmlns="http://schemas.openxmlformats.org/spreadsheetml/2006/main" count="3268" uniqueCount="894">
  <si>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</si>
  <si>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</si>
  <si>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</si>
  <si>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</si>
  <si>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</si>
  <si>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</si>
  <si>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</si>
  <si>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</si>
  <si>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</si>
  <si>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</si>
  <si>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</si>
  <si>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</si>
  <si>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</si>
  <si>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</si>
  <si>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</si>
  <si>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</si>
  <si>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</si>
  <si>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</si>
  <si>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</si>
  <si>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</si>
  <si>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</si>
  <si>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</si>
  <si>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</si>
  <si>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</si>
  <si>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</si>
  <si>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</si>
  <si>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</si>
  <si>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</si>
  <si>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</si>
  <si>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</si>
  <si>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</si>
  <si>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</si>
  <si>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</si>
  <si>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</si>
  <si>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</si>
  <si>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</si>
  <si>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</si>
  <si>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</si>
  <si>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</si>
  <si>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</si>
  <si>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</si>
  <si>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</si>
  <si>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</si>
  <si>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</si>
  <si>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</si>
  <si>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</si>
  <si>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</si>
  <si>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</si>
  <si>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</si>
  <si>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</si>
  <si>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</si>
  <si>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</si>
  <si>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</si>
  <si>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</si>
  <si>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</si>
  <si>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</si>
  <si>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</si>
  <si>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</si>
  <si>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</si>
  <si>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</si>
  <si>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</si>
  <si>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</si>
  <si>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</si>
  <si>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</si>
  <si>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</si>
  <si>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</si>
  <si>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</si>
  <si>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</si>
  <si>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</si>
  <si>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</si>
  <si>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</si>
  <si>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</si>
  <si>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</si>
  <si>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</si>
  <si>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</si>
  <si>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</si>
  <si>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</si>
  <si>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</si>
  <si>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</si>
  <si>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</si>
  <si>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</si>
  <si>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</si>
  <si>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</si>
  <si>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</si>
  <si>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</si>
  <si>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</si>
  <si>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</si>
  <si>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</si>
  <si>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</si>
  <si>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</si>
  <si>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</si>
  <si>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</si>
  <si>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</si>
  <si>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</si>
  <si>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</si>
  <si>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</si>
  <si>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</si>
  <si>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</si>
  <si>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</si>
  <si>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</si>
  <si>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</si>
  <si>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</si>
  <si>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</si>
  <si>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</si>
  <si>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</si>
  <si>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</si>
  <si>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</si>
  <si>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</si>
  <si>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</si>
  <si>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</si>
  <si>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</si>
  <si>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</si>
  <si>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</si>
  <si>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</si>
  <si>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</si>
  <si>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</si>
  <si>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</si>
  <si>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</si>
  <si>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</si>
  <si>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</si>
  <si>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</si>
  <si>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</si>
  <si>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</si>
  <si>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</si>
  <si>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</si>
  <si>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</si>
  <si>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</si>
  <si>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</si>
  <si>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</si>
  <si>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</si>
  <si>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</si>
  <si>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</si>
  <si>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</si>
  <si>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</si>
  <si>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</si>
  <si>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</si>
  <si>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</si>
  <si>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</si>
  <si>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</si>
  <si>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</si>
  <si>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</si>
  <si>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</si>
  <si>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</si>
  <si>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</si>
  <si>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</si>
  <si>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</si>
  <si>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</si>
  <si>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</si>
  <si>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</si>
  <si>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</si>
  <si>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</si>
  <si>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</si>
  <si>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</si>
  <si>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</si>
  <si>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</si>
  <si>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</si>
  <si>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</si>
  <si>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</si>
  <si>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</si>
  <si>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</si>
  <si>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</si>
  <si>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</si>
  <si>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</si>
  <si>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</si>
  <si>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</si>
  <si>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</si>
  <si>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</si>
  <si>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</si>
  <si>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</si>
  <si>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</si>
  <si>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</si>
  <si>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</si>
  <si>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</si>
  <si>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</si>
  <si>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</si>
  <si>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</si>
  <si>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</si>
  <si>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</si>
  <si>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</si>
  <si>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</si>
  <si>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</si>
  <si>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</si>
  <si>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</si>
  <si>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</si>
  <si>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</si>
  <si>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</si>
  <si>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</si>
  <si>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</si>
  <si>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</si>
  <si>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</si>
  <si>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</si>
  <si>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</si>
  <si>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</si>
  <si>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</si>
  <si>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</si>
  <si>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</si>
  <si>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</si>
  <si>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</si>
  <si>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</si>
  <si>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</si>
  <si>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</si>
  <si>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</si>
  <si>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</si>
  <si>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</si>
  <si>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</si>
  <si>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</si>
  <si>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</si>
  <si>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</si>
  <si>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</si>
  <si>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</si>
  <si>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</si>
  <si>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</si>
  <si>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</si>
  <si>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</si>
  <si>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</si>
  <si>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</si>
  <si>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</si>
  <si>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</si>
  <si>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</si>
  <si>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</si>
  <si>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</si>
  <si>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</si>
  <si>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</si>
  <si>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</si>
  <si>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</si>
  <si>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</si>
  <si>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</si>
  <si>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</si>
  <si>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</si>
  <si>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</si>
  <si>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</si>
  <si>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</si>
  <si>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</si>
  <si>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</si>
  <si>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</si>
  <si>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</si>
  <si>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</si>
  <si>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</si>
  <si>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</si>
  <si>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</si>
  <si>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</si>
  <si>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</si>
  <si>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</si>
  <si>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</si>
  <si>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</si>
  <si>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</si>
  <si>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</si>
  <si>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</si>
  <si>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</si>
  <si>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</si>
  <si>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</si>
  <si>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</si>
  <si>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</si>
  <si>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</si>
  <si>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</si>
  <si>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</si>
  <si>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</si>
  <si>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</si>
  <si>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</si>
  <si>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</si>
  <si>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</si>
  <si>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</si>
  <si>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</si>
  <si>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</si>
  <si>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</si>
  <si>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</si>
  <si>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</si>
  <si>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</si>
  <si>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</si>
  <si>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</si>
  <si>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</si>
  <si>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</si>
  <si>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</si>
  <si>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</si>
  <si>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</si>
  <si>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</si>
  <si>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</si>
  <si>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</si>
  <si>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</si>
  <si>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</si>
  <si>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</si>
  <si>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</si>
  <si>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</si>
  <si>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</si>
  <si>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</si>
  <si>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</si>
  <si>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</si>
  <si>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</si>
  <si>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</si>
  <si>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</si>
  <si>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</si>
  <si>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</si>
  <si>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</si>
  <si>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</si>
  <si>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</si>
  <si>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</si>
  <si>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</si>
  <si>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</si>
  <si>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</si>
  <si>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</si>
  <si>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</si>
  <si>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</si>
  <si>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</si>
  <si>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</si>
  <si>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</si>
  <si>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</si>
  <si>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</si>
  <si>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</si>
  <si>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</si>
  <si>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</si>
  <si>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</si>
  <si>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</si>
  <si>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</si>
  <si>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</si>
  <si>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</si>
  <si>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</si>
  <si>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</si>
  <si>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</si>
  <si>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</si>
  <si>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</si>
  <si>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</si>
  <si>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</si>
  <si>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</si>
  <si>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</si>
  <si>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</si>
  <si>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</si>
  <si>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</si>
  <si>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</si>
  <si>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</si>
  <si>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</si>
  <si>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</si>
  <si>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</si>
  <si>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</si>
  <si>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</si>
  <si>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</si>
  <si>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</si>
  <si>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</si>
  <si>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</si>
  <si>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</si>
  <si>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</si>
  <si>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</si>
  <si>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</si>
  <si>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</si>
  <si>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</si>
  <si>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</si>
  <si>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</si>
  <si>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</si>
  <si>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</si>
  <si>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</si>
  <si>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</si>
  <si>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</si>
  <si>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</si>
  <si>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</si>
  <si>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</si>
  <si>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</si>
  <si>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</si>
  <si>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</si>
  <si>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</si>
  <si>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</si>
  <si>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</si>
  <si>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</si>
  <si>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</si>
  <si>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</si>
  <si>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</si>
  <si>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</si>
  <si>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</si>
  <si>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</si>
  <si>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</si>
  <si>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</si>
  <si>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</si>
  <si>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</si>
  <si>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</si>
  <si>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</si>
  <si>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</si>
  <si>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</si>
  <si>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</si>
  <si>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</si>
  <si>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</si>
  <si>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</si>
  <si>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</si>
  <si>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</si>
  <si>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</si>
  <si>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</si>
  <si>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</si>
  <si>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</si>
  <si>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</si>
  <si>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</si>
  <si>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</si>
  <si>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</si>
  <si>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</si>
  <si>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</si>
  <si>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</si>
  <si>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</si>
  <si>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</si>
  <si>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</si>
  <si>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</si>
  <si>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</si>
  <si>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</si>
  <si>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</si>
  <si>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</si>
  <si>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</si>
  <si>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</si>
  <si>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</si>
  <si>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</si>
  <si>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</si>
  <si>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</si>
  <si>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</si>
  <si>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</si>
  <si>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</si>
  <si>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</si>
  <si>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</si>
  <si>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</si>
  <si>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</si>
  <si>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</si>
  <si>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</si>
  <si>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</si>
  <si>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</si>
  <si>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</si>
  <si>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</si>
  <si>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</si>
  <si>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</si>
  <si>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</si>
  <si>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</si>
  <si>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</si>
  <si>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</si>
  <si>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</si>
  <si>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</si>
  <si>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</si>
  <si>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</si>
  <si>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</si>
  <si>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</si>
  <si>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</si>
  <si>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</si>
  <si>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</si>
  <si>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</si>
  <si>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</si>
  <si>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</si>
  <si>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</si>
  <si>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</si>
  <si>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</si>
  <si>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</si>
  <si>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</si>
  <si>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</si>
  <si>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</si>
  <si>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</si>
  <si>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</si>
  <si>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</si>
  <si>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</si>
  <si>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</si>
  <si>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</si>
  <si>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</si>
  <si>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</si>
  <si>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</si>
  <si>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</si>
  <si>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</si>
  <si>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</si>
  <si>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</si>
  <si>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</si>
  <si>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</si>
  <si>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</si>
  <si>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</si>
  <si>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</si>
  <si>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</si>
  <si>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</si>
  <si>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</si>
  <si>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</si>
  <si>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</si>
  <si>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</si>
  <si>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</si>
  <si>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</si>
  <si>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</si>
  <si>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</si>
  <si>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</si>
  <si>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</si>
  <si>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</si>
  <si>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</si>
  <si>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</si>
  <si>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</si>
  <si>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</si>
  <si>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</si>
  <si>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</si>
  <si>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</si>
  <si>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</si>
  <si>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</si>
  <si>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</si>
  <si>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</si>
  <si>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</si>
  <si>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</si>
  <si>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</si>
  <si>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</si>
  <si>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</si>
  <si>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</si>
  <si>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</si>
  <si>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</si>
  <si>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</si>
  <si>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</si>
  <si>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</si>
  <si>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</si>
  <si>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</si>
  <si>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</si>
  <si>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</si>
  <si>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</si>
  <si>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</si>
  <si>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</si>
  <si>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</si>
  <si>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</si>
  <si>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</si>
  <si>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</si>
  <si>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</si>
  <si>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</si>
  <si>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</si>
  <si>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</si>
  <si>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</si>
  <si>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</si>
  <si>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</si>
  <si>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</si>
  <si>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</si>
  <si>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</si>
  <si>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</si>
  <si>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</si>
  <si>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</si>
  <si>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</si>
  <si>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</si>
  <si>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</si>
  <si>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</si>
  <si>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</si>
  <si>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</si>
  <si>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</si>
  <si>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</si>
  <si>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</si>
  <si>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</si>
  <si>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</si>
  <si>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</si>
  <si>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</si>
  <si>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</si>
  <si>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</si>
  <si>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</si>
  <si>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</si>
  <si>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</si>
  <si>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</si>
  <si>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</si>
  <si>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</si>
  <si>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</si>
  <si>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</si>
  <si>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</si>
  <si>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</si>
  <si>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</si>
  <si>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</si>
  <si>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</si>
  <si>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</si>
  <si>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</si>
  <si>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</si>
  <si>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</si>
  <si>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</si>
  <si>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</si>
  <si>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</si>
  <si>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</si>
  <si>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</si>
  <si>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</si>
  <si>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</si>
  <si>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</si>
  <si>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</si>
  <si>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</si>
  <si>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</si>
  <si>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</si>
  <si>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</si>
  <si>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</si>
  <si>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</si>
  <si>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</si>
  <si>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</si>
  <si>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</si>
  <si>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</si>
  <si>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</si>
  <si>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</si>
  <si>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</si>
  <si>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</si>
  <si>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</si>
  <si>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</si>
  <si>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</si>
  <si>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</si>
  <si>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</si>
  <si>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</si>
  <si>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</si>
  <si>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</si>
  <si>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</si>
  <si>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</si>
  <si>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</si>
  <si>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</si>
  <si>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</si>
  <si>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</si>
  <si>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</si>
  <si>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</si>
  <si>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</si>
  <si>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</si>
  <si>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</si>
  <si>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</si>
  <si>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</si>
  <si>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</si>
  <si>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</si>
  <si>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</si>
  <si>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</si>
  <si>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</si>
  <si>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</si>
  <si>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</si>
  <si>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</si>
  <si>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</si>
  <si>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</si>
  <si>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</si>
  <si>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</si>
  <si>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</si>
  <si>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</si>
  <si>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</si>
  <si>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</si>
  <si>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</si>
  <si>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</si>
  <si>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</si>
  <si>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</si>
  <si>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</si>
  <si>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</si>
  <si>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</si>
  <si>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</si>
  <si>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</si>
  <si>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</si>
  <si>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</si>
  <si>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</si>
  <si>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</si>
  <si>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</si>
  <si>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</si>
  <si>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</si>
  <si>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</si>
  <si>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</si>
  <si>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</si>
  <si>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</si>
  <si>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</si>
  <si>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</si>
  <si>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</si>
  <si>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</si>
  <si>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</si>
  <si>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</si>
  <si>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</si>
  <si>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</si>
  <si>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</si>
  <si>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</si>
  <si>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</si>
  <si>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</si>
  <si>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</si>
  <si>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</si>
  <si>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</si>
  <si>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</si>
  <si>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</si>
  <si>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</si>
  <si>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</si>
  <si>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</si>
  <si>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</si>
  <si>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</si>
  <si>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</si>
  <si>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</si>
  <si>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</si>
  <si>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</si>
  <si>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</si>
  <si>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</si>
  <si>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</si>
  <si>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</si>
  <si>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</si>
  <si>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</si>
  <si>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</si>
  <si>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</si>
  <si>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</si>
  <si>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</si>
  <si>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</si>
  <si>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</si>
  <si>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</si>
  <si>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</si>
  <si>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</si>
  <si>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</si>
  <si>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</si>
  <si>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</si>
  <si>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</si>
  <si>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</si>
  <si>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</si>
  <si>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</si>
  <si>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</si>
  <si>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</si>
  <si>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</si>
  <si>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</si>
  <si>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</si>
  <si>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</si>
  <si>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</si>
  <si>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</si>
  <si>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</si>
  <si>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</si>
  <si>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</si>
  <si>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</si>
  <si>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</si>
  <si>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</si>
  <si>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</si>
  <si>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</si>
  <si>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</si>
  <si>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</si>
  <si>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</si>
  <si>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</si>
  <si>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</si>
  <si>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</si>
  <si>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</si>
  <si>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</si>
  <si>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</si>
  <si>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</si>
  <si>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</si>
  <si>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</si>
  <si>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</si>
  <si>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</si>
  <si>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</si>
  <si>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</si>
  <si>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</si>
  <si>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</si>
  <si>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</si>
  <si>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</si>
  <si>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</si>
  <si>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</si>
  <si>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</si>
  <si>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</si>
  <si>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</si>
  <si>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</si>
  <si>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</si>
  <si>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</si>
  <si>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</si>
  <si>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</si>
  <si>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</si>
  <si>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</si>
  <si>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</si>
  <si>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</si>
  <si>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</si>
  <si>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</si>
  <si>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</si>
  <si>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</si>
  <si>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</si>
  <si>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</si>
  <si>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</si>
  <si>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</si>
  <si>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</si>
  <si>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</si>
  <si>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</si>
  <si>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</si>
  <si>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</si>
  <si>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</si>
  <si>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</si>
  <si>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</si>
  <si>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</si>
  <si>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</si>
  <si>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</si>
  <si>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</si>
  <si>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</si>
  <si>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</si>
  <si>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</si>
  <si>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</si>
  <si>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</si>
  <si>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</si>
  <si>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</si>
  <si>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</si>
  <si>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</si>
  <si>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</si>
  <si>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</si>
  <si>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</si>
  <si>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</si>
  <si>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</si>
  <si>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</si>
  <si>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</si>
  <si>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</si>
  <si>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</si>
  <si>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</si>
  <si>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</si>
  <si>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</si>
  <si>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</si>
  <si>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</si>
  <si>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</si>
  <si>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</si>
  <si>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</si>
  <si>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</si>
  <si>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</si>
  <si>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</si>
  <si>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</si>
  <si>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</si>
  <si>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</si>
  <si>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</si>
  <si>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</si>
  <si>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</si>
  <si>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</si>
  <si>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</si>
  <si>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</si>
  <si>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</si>
  <si>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</si>
  <si>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</si>
  <si>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</si>
  <si>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</si>
  <si>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</si>
  <si>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</si>
  <si>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</si>
  <si>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</si>
  <si>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</si>
  <si>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</si>
  <si>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</si>
  <si>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</si>
  <si>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</si>
  <si>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</si>
  <si>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</si>
  <si>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</si>
  <si>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</si>
  <si>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</si>
  <si>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</si>
  <si>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</si>
  <si>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</si>
  <si>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</si>
  <si>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</si>
  <si>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</si>
  <si>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</si>
  <si>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</si>
  <si>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</si>
  <si>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</si>
  <si>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</si>
  <si>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</si>
  <si>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</si>
  <si>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</si>
  <si>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</si>
  <si>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</si>
  <si>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</si>
  <si>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</si>
  <si>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</si>
  <si>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</si>
  <si>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</si>
  <si>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</si>
  <si>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</si>
  <si>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</si>
  <si>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</si>
  <si>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</si>
  <si>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</si>
  <si>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</si>
  <si>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</si>
  <si>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</si>
  <si>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</si>
  <si>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</si>
  <si>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</si>
  <si>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</si>
  <si>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</si>
  <si>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</si>
  <si>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</si>
  <si>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</si>
  <si>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</si>
  <si>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</si>
  <si>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</si>
  <si>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</si>
  <si>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</si>
  <si>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</si>
  <si>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</si>
  <si>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</si>
  <si>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</si>
  <si>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</si>
  <si>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</si>
  <si>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</si>
  <si>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</si>
  <si>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</si>
  <si>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</si>
  <si>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</si>
  <si>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</si>
  <si>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</si>
  <si>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</si>
  <si>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</si>
  <si>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</si>
  <si>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</si>
  <si>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</si>
  <si>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</si>
  <si>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</si>
  <si>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</si>
  <si>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</si>
  <si>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</si>
  <si>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</si>
  <si>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</si>
  <si>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</si>
  <si>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</si>
  <si>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</si>
  <si>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</si>
  <si>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</si>
  <si>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</si>
  <si>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</si>
  <si>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</si>
  <si>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</si>
  <si>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</si>
  <si>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</si>
  <si>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</si>
  <si>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</si>
  <si>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BL 11-2</t>
  </si>
  <si>
    <t>NA</t>
  </si>
  <si>
    <t>Los Alamos National Laboratory (LANL)</t>
  </si>
  <si>
    <t>3480, 3666</t>
  </si>
  <si>
    <t>5-20-12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</si>
</sst>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2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torres" refreshedDate="41050.41165810185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Blank="1" count="25">
        <s v="U-Nat"/>
        <s v="Pu-238"/>
        <s v="Pu-239"/>
        <s v="Pu-240"/>
        <s v="Pu-241"/>
        <m/>
        <s v="I-125" u="1"/>
        <s v="U-235" u="1"/>
        <s v="Co-60" u="1"/>
        <s v="Ac-228" u="1"/>
        <s v="Sr-90" u="1"/>
        <s v="U-234" u="1"/>
        <s v="Np-237" u="1"/>
        <s v="Cs-137" u="1"/>
        <s v="Pu-242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4.5000000000000003E-5" maxValue="1"/>
    </cacheField>
    <cacheField name="Activity (Bq)" numFmtId="11">
      <sharedItems containsMixedTypes="1" containsNumber="1" minValue="25167.468079999999" maxValue="2560992000.000000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8020183999999997E-7" maxValue="6.9216000000000014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n v="1"/>
    <n v="25167.468079999999"/>
    <s v="Solid"/>
    <s v="Oxide"/>
    <n v="30"/>
    <m/>
    <m/>
    <n v="6.8020183999999997E-7"/>
  </r>
  <r>
    <m/>
    <x v="1"/>
    <n v="4.5000000000000003E-5"/>
    <n v="28471500.000000004"/>
    <s v="Solid"/>
    <s v="Oxide"/>
    <n v="30"/>
    <m/>
    <m/>
    <n v="7.6950000000000011E-4"/>
  </r>
  <r>
    <m/>
    <x v="2"/>
    <n v="0.28094999999999998"/>
    <n v="646578330"/>
    <s v="Solid"/>
    <s v="Oxide"/>
    <n v="30"/>
    <m/>
    <m/>
    <n v="1.7475089999999999E-2"/>
  </r>
  <r>
    <m/>
    <x v="3"/>
    <n v="1.8299999999999997E-2"/>
    <n v="154378800"/>
    <s v="Solid"/>
    <s v="Oxide"/>
    <n v="30"/>
    <m/>
    <m/>
    <n v="4.1723999999999997E-3"/>
  </r>
  <r>
    <m/>
    <x v="4"/>
    <n v="6.7200000000000007E-4"/>
    <n v="2560992000.0000005"/>
    <s v="Solid"/>
    <s v="Oxide"/>
    <n v="30"/>
    <m/>
    <m/>
    <n v="6.9216000000000014E-2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10">
    <pivotField showAll="0"/>
    <pivotField axis="axisRow" showAll="0">
      <items count="26">
        <item m="1" x="23"/>
        <item m="1" x="24"/>
        <item m="1" x="21"/>
        <item m="1" x="22"/>
        <item m="1" x="8"/>
        <item m="1" x="13"/>
        <item m="1" x="19"/>
        <item m="1" x="20"/>
        <item m="1" x="6"/>
        <item m="1" x="17"/>
        <item m="1" x="12"/>
        <item x="1"/>
        <item x="2"/>
        <item x="3"/>
        <item x="4"/>
        <item m="1" x="14"/>
        <item m="1" x="10"/>
        <item m="1" x="15"/>
        <item m="1" x="16"/>
        <item m="1" x="7"/>
        <item m="1" x="18"/>
        <item x="5"/>
        <item m="1" x="9"/>
        <item m="1" x="11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7">
    <i>
      <x v="11"/>
    </i>
    <i>
      <x v="12"/>
    </i>
    <i>
      <x v="13"/>
    </i>
    <i>
      <x v="14"/>
    </i>
    <i>
      <x v="21"/>
    </i>
    <i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H28" sqref="H2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880</v>
      </c>
    </row>
    <row r="3" spans="1:6">
      <c r="A3" s="17" t="s">
        <v>9</v>
      </c>
      <c r="B3" s="11" t="s">
        <v>881</v>
      </c>
    </row>
    <row r="4" spans="1:6">
      <c r="A4" s="17" t="s">
        <v>12</v>
      </c>
      <c r="B4" s="11" t="s">
        <v>891</v>
      </c>
    </row>
    <row r="5" spans="1:6">
      <c r="A5" s="17" t="s">
        <v>10</v>
      </c>
      <c r="B5" s="39" t="s">
        <v>882</v>
      </c>
      <c r="C5" s="9" t="s">
        <v>875</v>
      </c>
    </row>
    <row r="6" spans="1:6">
      <c r="A6" s="17" t="s">
        <v>11</v>
      </c>
      <c r="B6" s="39" t="s">
        <v>883</v>
      </c>
    </row>
    <row r="7" spans="1:6">
      <c r="A7" s="17" t="s">
        <v>879</v>
      </c>
      <c r="B7" s="39" t="s">
        <v>884</v>
      </c>
    </row>
    <row r="8" spans="1:6">
      <c r="A8" s="17" t="s">
        <v>13</v>
      </c>
      <c r="B8" s="39" t="s">
        <v>885</v>
      </c>
      <c r="F8" s="42"/>
    </row>
    <row r="9" spans="1:6">
      <c r="A9" s="17" t="s">
        <v>14</v>
      </c>
      <c r="B9" s="39" t="s">
        <v>886</v>
      </c>
      <c r="F9" s="42"/>
    </row>
    <row r="10" spans="1:6">
      <c r="A10" s="17" t="s">
        <v>15</v>
      </c>
      <c r="B10" s="39">
        <v>87545</v>
      </c>
      <c r="F10" s="42"/>
    </row>
    <row r="11" spans="1:6">
      <c r="A11" s="17" t="s">
        <v>809</v>
      </c>
      <c r="B11" s="39" t="s">
        <v>887</v>
      </c>
      <c r="F11" s="42"/>
    </row>
    <row r="12" spans="1:6">
      <c r="A12" s="17" t="s">
        <v>26</v>
      </c>
      <c r="B12" s="39" t="s">
        <v>888</v>
      </c>
      <c r="F12" s="42"/>
    </row>
    <row r="13" spans="1:6">
      <c r="A13" s="17" t="s">
        <v>839</v>
      </c>
      <c r="B13" s="39" t="s">
        <v>892</v>
      </c>
    </row>
    <row r="14" spans="1:6">
      <c r="A14" s="17" t="s">
        <v>16</v>
      </c>
      <c r="B14" s="28" t="s">
        <v>893</v>
      </c>
    </row>
    <row r="15" spans="1:6">
      <c r="A15" s="17" t="s">
        <v>41</v>
      </c>
      <c r="B15" s="12" t="s">
        <v>889</v>
      </c>
      <c r="C15" s="9" t="s">
        <v>854</v>
      </c>
    </row>
    <row r="16" spans="1:6">
      <c r="A16" s="17" t="s">
        <v>40</v>
      </c>
      <c r="B16" s="13">
        <v>41080</v>
      </c>
      <c r="C16" s="9" t="s">
        <v>854</v>
      </c>
    </row>
    <row r="17" spans="1:34">
      <c r="A17" s="17" t="s">
        <v>811</v>
      </c>
      <c r="B17" s="40">
        <v>41085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8" t="s">
        <v>890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B24" s="9" t="s">
        <v>849</v>
      </c>
      <c r="C24" s="18">
        <v>1</v>
      </c>
      <c r="D24" s="30">
        <f>IF(Table5[[#This Row],[Mass (g)]]="","",Table5[[#This Row],[Mass (g)]]*VLOOKUP(Table5[[#This Row],[Nuclide]],Doedata,4)*37000000000)</f>
        <v>25167.468079999999</v>
      </c>
      <c r="E24" s="10" t="s">
        <v>30</v>
      </c>
      <c r="F24" s="10" t="s">
        <v>31</v>
      </c>
      <c r="G24" s="10">
        <v>30</v>
      </c>
      <c r="H24" s="10" t="s">
        <v>32</v>
      </c>
      <c r="I24" s="10"/>
      <c r="J24" s="25">
        <f>IF(Table5[[#This Row],[Activity (Bq)]]="","",Table5[[#This Row],[Activity (Bq)]]/37000000000)</f>
        <v>6.8020183999999997E-7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533</v>
      </c>
      <c r="C25" s="41">
        <v>4.5000000000000003E-5</v>
      </c>
      <c r="D25" s="30">
        <f>IF(Table5[[#This Row],[Mass (g)]]="","",Table5[[#This Row],[Mass (g)]]*VLOOKUP(Table5[[#This Row],[Nuclide]],Doedata,4)*37000000000)</f>
        <v>28471500.000000004</v>
      </c>
      <c r="E25" s="10" t="s">
        <v>30</v>
      </c>
      <c r="F25" s="10" t="s">
        <v>31</v>
      </c>
      <c r="G25" s="10">
        <v>30</v>
      </c>
      <c r="H25" s="10" t="s">
        <v>32</v>
      </c>
      <c r="I25" s="10"/>
      <c r="J25" s="25">
        <f>IF(Table5[[#This Row],[Activity (Bq)]]="","",Table5[[#This Row],[Activity (Bq)]]/37000000000)</f>
        <v>7.6950000000000011E-4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534</v>
      </c>
      <c r="C26" s="41">
        <v>0.28094999999999998</v>
      </c>
      <c r="D26" s="30">
        <f>IF(Table5[[#This Row],[Mass (g)]]="","",Table5[[#This Row],[Mass (g)]]*VLOOKUP(Table5[[#This Row],[Nuclide]],Doedata,4)*37000000000)</f>
        <v>646578330</v>
      </c>
      <c r="E26" s="10" t="s">
        <v>30</v>
      </c>
      <c r="F26" s="10" t="s">
        <v>31</v>
      </c>
      <c r="G26" s="10">
        <v>30</v>
      </c>
      <c r="H26" s="10" t="s">
        <v>32</v>
      </c>
      <c r="I26" s="10"/>
      <c r="J26" s="25">
        <f>IF(Table5[[#This Row],[Activity (Bq)]]="","",Table5[[#This Row],[Activity (Bq)]]/37000000000)</f>
        <v>1.7475089999999999E-2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535</v>
      </c>
      <c r="C27" s="18">
        <v>1.8299999999999997E-2</v>
      </c>
      <c r="D27" s="30">
        <f>IF(Table5[[#This Row],[Mass (g)]]="","",Table5[[#This Row],[Mass (g)]]*VLOOKUP(Table5[[#This Row],[Nuclide]],Doedata,4)*37000000000)</f>
        <v>154378800</v>
      </c>
      <c r="E27" s="10" t="s">
        <v>30</v>
      </c>
      <c r="F27" s="10" t="s">
        <v>31</v>
      </c>
      <c r="G27" s="10">
        <v>30</v>
      </c>
      <c r="H27" s="10" t="s">
        <v>32</v>
      </c>
      <c r="I27" s="10"/>
      <c r="J27" s="25">
        <f>IF(Table5[[#This Row],[Activity (Bq)]]="","",Table5[[#This Row],[Activity (Bq)]]/37000000000)</f>
        <v>4.1723999999999997E-3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536</v>
      </c>
      <c r="C28" s="18">
        <v>6.7200000000000007E-4</v>
      </c>
      <c r="D28" s="30">
        <f>IF(Table5[[#This Row],[Mass (g)]]="","",Table5[[#This Row],[Mass (g)]]*VLOOKUP(Table5[[#This Row],[Nuclide]],Doedata,4)*37000000000)</f>
        <v>2560992000.0000005</v>
      </c>
      <c r="E28" s="10" t="s">
        <v>30</v>
      </c>
      <c r="F28" s="10" t="s">
        <v>31</v>
      </c>
      <c r="G28" s="10">
        <v>30</v>
      </c>
      <c r="H28" s="10" t="s">
        <v>32</v>
      </c>
      <c r="I28" s="10"/>
      <c r="J28" s="25">
        <f>IF(Table5[[#This Row],[Activity (Bq)]]="","",Table5[[#This Row],[Activity (Bq)]]/37000000000)</f>
        <v>6.9216000000000014E-2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8 B31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1"/>
  <sheetViews>
    <sheetView workbookViewId="0">
      <selection activeCell="C10" sqref="C10"/>
    </sheetView>
  </sheetViews>
  <sheetFormatPr baseColWidth="10" defaultColWidth="8.83203125" defaultRowHeight="14" x14ac:dyDescent="0"/>
  <cols>
    <col min="1" max="1" width="12.83203125" bestFit="1" customWidth="1"/>
    <col min="2" max="2" width="14.6640625" bestFit="1" customWidth="1"/>
    <col min="3" max="3" width="18" bestFit="1" customWidth="1"/>
    <col min="4" max="4" width="17.332031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533</v>
      </c>
      <c r="B5" s="19">
        <v>4.5000000000000003E-5</v>
      </c>
      <c r="C5" s="19">
        <v>28471500.000000004</v>
      </c>
      <c r="D5" s="19">
        <v>7.6950000000000011E-4</v>
      </c>
    </row>
    <row r="6" spans="1:4">
      <c r="A6" s="24" t="s">
        <v>534</v>
      </c>
      <c r="B6" s="19">
        <v>0.28094999999999998</v>
      </c>
      <c r="C6" s="19">
        <v>646578330</v>
      </c>
      <c r="D6" s="19">
        <v>1.7475089999999999E-2</v>
      </c>
    </row>
    <row r="7" spans="1:4">
      <c r="A7" s="24" t="s">
        <v>535</v>
      </c>
      <c r="B7" s="19">
        <v>1.8299999999999997E-2</v>
      </c>
      <c r="C7" s="19">
        <v>154378800</v>
      </c>
      <c r="D7" s="19">
        <v>4.1723999999999997E-3</v>
      </c>
    </row>
    <row r="8" spans="1:4">
      <c r="A8" s="24" t="s">
        <v>536</v>
      </c>
      <c r="B8" s="19">
        <v>6.7200000000000007E-4</v>
      </c>
      <c r="C8" s="19">
        <v>2560992000.0000005</v>
      </c>
      <c r="D8" s="19">
        <v>6.9216000000000014E-2</v>
      </c>
    </row>
    <row r="9" spans="1:4">
      <c r="A9" s="24" t="s">
        <v>842</v>
      </c>
      <c r="B9" s="19"/>
      <c r="C9" s="19">
        <v>0</v>
      </c>
      <c r="D9" s="19">
        <v>0</v>
      </c>
    </row>
    <row r="10" spans="1:4">
      <c r="A10" s="24" t="s">
        <v>849</v>
      </c>
      <c r="B10" s="19">
        <v>1</v>
      </c>
      <c r="C10" s="19">
        <v>25167.468079999999</v>
      </c>
      <c r="D10" s="19">
        <v>6.8020183999999997E-7</v>
      </c>
    </row>
    <row r="11" spans="1:4">
      <c r="A11" s="24" t="s">
        <v>843</v>
      </c>
      <c r="B11" s="19">
        <v>1.2999670000000001</v>
      </c>
      <c r="C11" s="19">
        <v>3390445797.4680805</v>
      </c>
      <c r="D11" s="19">
        <v>9.1633670201840017E-2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2012-05-21T17:12:02Z</dcterms:modified>
</cp:coreProperties>
</file>