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21"/>
  <workbookPr codeName="ThisWorkbook" autoCompressPictures="0"/>
  <bookViews>
    <workbookView xWindow="240" yWindow="240" windowWidth="25360" windowHeight="1582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<sst xmlns="http://schemas.openxmlformats.org/spreadsheetml/2006/main" count="3265" uniqueCount="894">
  <si>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</si>
  <si>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</si>
  <si>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</si>
  <si>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</si>
  <si>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</si>
  <si>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</si>
  <si>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</si>
  <si>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</si>
  <si>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</si>
  <si>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</si>
  <si>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</si>
  <si>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</si>
  <si>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</si>
  <si>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</si>
  <si>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</si>
  <si>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</si>
  <si>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</si>
  <si>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</si>
  <si>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</si>
  <si>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</si>
  <si>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</si>
  <si>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</si>
  <si>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</si>
  <si>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</si>
  <si>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</si>
  <si>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</si>
  <si>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</si>
  <si>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</si>
  <si>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</si>
  <si>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</si>
  <si>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</si>
  <si>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</si>
  <si>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</si>
  <si>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</si>
  <si>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</si>
  <si>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</si>
  <si>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</si>
  <si>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</si>
  <si>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</si>
  <si>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</si>
  <si>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</si>
  <si>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</si>
  <si>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</si>
  <si>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</si>
  <si>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</si>
  <si>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</si>
  <si>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</si>
  <si>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</si>
  <si>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</si>
  <si>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</si>
  <si>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</si>
  <si>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</si>
  <si>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</si>
  <si>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</si>
  <si>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</si>
  <si>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</si>
  <si>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</si>
  <si>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</si>
  <si>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</si>
  <si>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</si>
  <si>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</si>
  <si>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</si>
  <si>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</si>
  <si>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</si>
  <si>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</si>
  <si>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</si>
  <si>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</si>
  <si>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</si>
  <si>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</si>
  <si>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</si>
  <si>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</si>
  <si>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</si>
  <si>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</si>
  <si>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</si>
  <si>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</si>
  <si>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</si>
  <si>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</si>
  <si>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</si>
  <si>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</si>
  <si>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</si>
  <si>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</si>
  <si>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</si>
  <si>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</si>
  <si>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</si>
  <si>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</si>
  <si>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</si>
  <si>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</si>
  <si>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</si>
  <si>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</si>
  <si>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</si>
  <si>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</si>
  <si>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</si>
  <si>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</si>
  <si>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</si>
  <si>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</si>
  <si>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</si>
  <si>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</si>
  <si>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</si>
  <si>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</si>
  <si>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</si>
  <si>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</si>
  <si>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</si>
  <si>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</si>
  <si>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</si>
  <si>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</si>
  <si>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</si>
  <si>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</si>
  <si>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</si>
  <si>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</si>
  <si>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</si>
  <si>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</si>
  <si>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</si>
  <si>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</si>
  <si>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</si>
  <si>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</si>
  <si>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</si>
  <si>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</si>
  <si>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</si>
  <si>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</si>
  <si>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</si>
  <si>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</si>
  <si>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</si>
  <si>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</si>
  <si>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</si>
  <si>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</si>
  <si>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</si>
  <si>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</si>
  <si>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</si>
  <si>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</si>
  <si>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</si>
  <si>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</si>
  <si>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</si>
  <si>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</si>
  <si>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</si>
  <si>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</si>
  <si>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</si>
  <si>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</si>
  <si>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</si>
  <si>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</si>
  <si>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</si>
  <si>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</si>
  <si>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</si>
  <si>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</si>
  <si>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</si>
  <si>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</si>
  <si>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</si>
  <si>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</si>
  <si>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</si>
  <si>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</si>
  <si>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</si>
  <si>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</si>
  <si>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</si>
  <si>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</si>
  <si>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</si>
  <si>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</si>
  <si>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</si>
  <si>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</si>
  <si>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</si>
  <si>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</si>
  <si>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</si>
  <si>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</si>
  <si>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</si>
  <si>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</si>
  <si>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</si>
  <si>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</si>
  <si>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</si>
  <si>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</si>
  <si>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</si>
  <si>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</si>
  <si>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</si>
  <si>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</si>
  <si>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</si>
  <si>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</si>
  <si>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</si>
  <si>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</si>
  <si>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</si>
  <si>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</si>
  <si>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</si>
  <si>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</si>
  <si>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</si>
  <si>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</si>
  <si>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</si>
  <si>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</si>
  <si>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</si>
  <si>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</si>
  <si>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</si>
  <si>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</si>
  <si>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</si>
  <si>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</si>
  <si>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</si>
  <si>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</si>
  <si>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</si>
  <si>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</si>
  <si>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</si>
  <si>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</si>
  <si>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</si>
  <si>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</si>
  <si>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</si>
  <si>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</si>
  <si>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</si>
  <si>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</si>
  <si>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</si>
  <si>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</si>
  <si>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</si>
  <si>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</si>
  <si>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</si>
  <si>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</si>
  <si>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</si>
  <si>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</si>
  <si>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</si>
  <si>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</si>
  <si>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</si>
  <si>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</si>
  <si>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</si>
  <si>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</si>
  <si>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</si>
  <si>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</si>
  <si>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</si>
  <si>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</si>
  <si>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</si>
  <si>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</si>
  <si>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</si>
  <si>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</si>
  <si>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</si>
  <si>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</si>
  <si>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</si>
  <si>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</si>
  <si>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</si>
  <si>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</si>
  <si>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</si>
  <si>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</si>
  <si>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</si>
  <si>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</si>
  <si>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</si>
  <si>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</si>
  <si>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</si>
  <si>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</si>
  <si>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</si>
  <si>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</si>
  <si>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</si>
  <si>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</si>
  <si>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</si>
  <si>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</si>
  <si>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</si>
  <si>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</si>
  <si>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</si>
  <si>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</si>
  <si>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</si>
  <si>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</si>
  <si>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</si>
  <si>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</si>
  <si>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</si>
  <si>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</si>
  <si>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</si>
  <si>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</si>
  <si>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</si>
  <si>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</si>
  <si>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</si>
  <si>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</si>
  <si>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</si>
  <si>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</si>
  <si>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</si>
  <si>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</si>
  <si>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</si>
  <si>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</si>
  <si>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</si>
  <si>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</si>
  <si>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</si>
  <si>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</si>
  <si>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</si>
  <si>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</si>
  <si>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</si>
  <si>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</si>
  <si>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</si>
  <si>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</si>
  <si>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</si>
  <si>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</si>
  <si>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</si>
  <si>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</si>
  <si>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</si>
  <si>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</si>
  <si>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</si>
  <si>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</si>
  <si>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</si>
  <si>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</si>
  <si>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</si>
  <si>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</si>
  <si>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</si>
  <si>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</si>
  <si>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</si>
  <si>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</si>
  <si>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</si>
  <si>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</si>
  <si>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</si>
  <si>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</si>
  <si>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</si>
  <si>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</si>
  <si>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</si>
  <si>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</si>
  <si>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</si>
  <si>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</si>
  <si>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</si>
  <si>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</si>
  <si>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</si>
  <si>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</si>
  <si>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</si>
  <si>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</si>
  <si>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</si>
  <si>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</si>
  <si>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</si>
  <si>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</si>
  <si>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</si>
  <si>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</si>
  <si>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</si>
  <si>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</si>
  <si>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</si>
  <si>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</si>
  <si>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</si>
  <si>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</si>
  <si>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</si>
  <si>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</si>
  <si>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</si>
  <si>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</si>
  <si>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</si>
  <si>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</si>
  <si>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</si>
  <si>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</si>
  <si>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</si>
  <si>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</si>
  <si>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</si>
  <si>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</si>
  <si>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</si>
  <si>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</si>
  <si>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</si>
  <si>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</si>
  <si>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</si>
  <si>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</si>
  <si>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</si>
  <si>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</si>
  <si>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</si>
  <si>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</si>
  <si>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</si>
  <si>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</si>
  <si>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</si>
  <si>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</si>
  <si>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</si>
  <si>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</si>
  <si>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</si>
  <si>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</si>
  <si>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</si>
  <si>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</si>
  <si>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</si>
  <si>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</si>
  <si>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</si>
  <si>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</si>
  <si>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</si>
  <si>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</si>
  <si>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</si>
  <si>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</si>
  <si>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</si>
  <si>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</si>
  <si>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</si>
  <si>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</si>
  <si>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</si>
  <si>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</si>
  <si>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</si>
  <si>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</si>
  <si>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</si>
  <si>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</si>
  <si>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</si>
  <si>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</si>
  <si>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</si>
  <si>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</si>
  <si>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</si>
  <si>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</si>
  <si>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</si>
  <si>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</si>
  <si>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</si>
  <si>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</si>
  <si>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</si>
  <si>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</si>
  <si>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</si>
  <si>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</si>
  <si>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</si>
  <si>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</si>
  <si>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</si>
  <si>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</si>
  <si>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</si>
  <si>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</si>
  <si>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</si>
  <si>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</si>
  <si>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</si>
  <si>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</si>
  <si>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</si>
  <si>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</si>
  <si>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</si>
  <si>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</si>
  <si>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</si>
  <si>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</si>
  <si>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</si>
  <si>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</si>
  <si>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</si>
  <si>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</si>
  <si>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</si>
  <si>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</si>
  <si>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</si>
  <si>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</si>
  <si>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</si>
  <si>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</si>
  <si>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</si>
  <si>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</si>
  <si>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</si>
  <si>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</si>
  <si>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</si>
  <si>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</si>
  <si>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</si>
  <si>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</si>
  <si>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</si>
  <si>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</si>
  <si>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</si>
  <si>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</si>
  <si>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</si>
  <si>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</si>
  <si>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</si>
  <si>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</si>
  <si>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</si>
  <si>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</si>
  <si>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</si>
  <si>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</si>
  <si>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</si>
  <si>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</si>
  <si>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</si>
  <si>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</si>
  <si>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</si>
  <si>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</si>
  <si>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</si>
  <si>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</si>
  <si>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</si>
  <si>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</si>
  <si>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</si>
  <si>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</si>
  <si>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</si>
  <si>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</si>
  <si>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</si>
  <si>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</si>
  <si>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</si>
  <si>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</si>
  <si>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</si>
  <si>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</si>
  <si>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</si>
  <si>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</si>
  <si>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</si>
  <si>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</si>
  <si>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</si>
  <si>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</si>
  <si>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</si>
  <si>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</si>
  <si>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</si>
  <si>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</si>
  <si>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</si>
  <si>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</si>
  <si>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</si>
  <si>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</si>
  <si>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</si>
  <si>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</si>
  <si>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</si>
  <si>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</si>
  <si>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</si>
  <si>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</si>
  <si>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</si>
  <si>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</si>
  <si>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</si>
  <si>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</si>
  <si>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</si>
  <si>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</si>
  <si>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</si>
  <si>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</si>
  <si>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</si>
  <si>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</si>
  <si>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</si>
  <si>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</si>
  <si>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</si>
  <si>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</si>
  <si>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</si>
  <si>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</si>
  <si>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</si>
  <si>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</si>
  <si>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</si>
  <si>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</si>
  <si>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</si>
  <si>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</si>
  <si>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</si>
  <si>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</si>
  <si>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</si>
  <si>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</si>
  <si>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</si>
  <si>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</si>
  <si>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</si>
  <si>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</si>
  <si>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</si>
  <si>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</si>
  <si>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</si>
  <si>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</si>
  <si>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</si>
  <si>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</si>
  <si>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</si>
  <si>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</si>
  <si>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</si>
  <si>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</si>
  <si>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</si>
  <si>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</si>
  <si>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</si>
  <si>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</si>
  <si>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</si>
  <si>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</si>
  <si>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</si>
  <si>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</si>
  <si>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</si>
  <si>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</si>
  <si>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</si>
  <si>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</si>
  <si>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</si>
  <si>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</si>
  <si>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</si>
  <si>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</si>
  <si>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</si>
  <si>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</si>
  <si>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</si>
  <si>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</si>
  <si>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</si>
  <si>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</si>
  <si>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</si>
  <si>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</si>
  <si>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</si>
  <si>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</si>
  <si>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</si>
  <si>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</si>
  <si>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</si>
  <si>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</si>
  <si>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</si>
  <si>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</si>
  <si>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</si>
  <si>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</si>
  <si>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</si>
  <si>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</si>
  <si>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</si>
  <si>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</si>
  <si>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</si>
  <si>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</si>
  <si>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</si>
  <si>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</si>
  <si>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</si>
  <si>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</si>
  <si>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</si>
  <si>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</si>
  <si>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</si>
  <si>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</si>
  <si>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</si>
  <si>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</si>
  <si>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</si>
  <si>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</si>
  <si>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</si>
  <si>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</si>
  <si>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</si>
  <si>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</si>
  <si>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</si>
  <si>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</si>
  <si>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</si>
  <si>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</si>
  <si>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</si>
  <si>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</si>
  <si>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</si>
  <si>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</si>
  <si>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</si>
  <si>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</si>
  <si>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</si>
  <si>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</si>
  <si>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</si>
  <si>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</si>
  <si>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</si>
  <si>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</si>
  <si>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</si>
  <si>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</si>
  <si>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</si>
  <si>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</si>
  <si>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</si>
  <si>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</si>
  <si>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</si>
  <si>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</si>
  <si>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</si>
  <si>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</si>
  <si>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</si>
  <si>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</si>
  <si>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</si>
  <si>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</si>
  <si>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</si>
  <si>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</si>
  <si>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</si>
  <si>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</si>
  <si>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</si>
  <si>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</si>
  <si>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</si>
  <si>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</si>
  <si>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</si>
  <si>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</si>
  <si>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</si>
  <si>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</si>
  <si>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</si>
  <si>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</si>
  <si>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</si>
  <si>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</si>
  <si>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</si>
  <si>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</si>
  <si>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</si>
  <si>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</si>
  <si>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</si>
  <si>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</si>
  <si>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</si>
  <si>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</si>
  <si>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</si>
  <si>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</si>
  <si>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</si>
  <si>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</si>
  <si>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</si>
  <si>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</si>
  <si>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</si>
  <si>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</si>
  <si>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</si>
  <si>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</si>
  <si>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</si>
  <si>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</si>
  <si>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</si>
  <si>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</si>
  <si>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</si>
  <si>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</si>
  <si>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</si>
  <si>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</si>
  <si>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</si>
  <si>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</si>
  <si>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</si>
  <si>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</si>
  <si>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</si>
  <si>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</si>
  <si>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</si>
  <si>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</si>
  <si>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</si>
  <si>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</si>
  <si>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</si>
  <si>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</si>
  <si>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</si>
  <si>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</si>
  <si>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</si>
  <si>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</si>
  <si>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</si>
  <si>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</si>
  <si>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</si>
  <si>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</si>
  <si>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</si>
  <si>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</si>
  <si>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</si>
  <si>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</si>
  <si>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</si>
  <si>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</si>
  <si>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</si>
  <si>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</si>
  <si>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</si>
  <si>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</si>
  <si>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</si>
  <si>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</si>
  <si>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</si>
  <si>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</si>
  <si>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</si>
  <si>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</si>
  <si>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</si>
  <si>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</si>
  <si>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</si>
  <si>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</si>
  <si>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</si>
  <si>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</si>
  <si>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</si>
  <si>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</si>
  <si>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</si>
  <si>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</si>
  <si>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</si>
  <si>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</si>
  <si>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</si>
  <si>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</si>
  <si>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</si>
  <si>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</si>
  <si>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</si>
  <si>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</si>
  <si>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</si>
  <si>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</si>
  <si>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</si>
  <si>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</si>
  <si>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</si>
  <si>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</si>
  <si>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</si>
  <si>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</si>
  <si>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</si>
  <si>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</si>
  <si>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</si>
  <si>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</si>
  <si>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</si>
  <si>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</si>
  <si>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</si>
  <si>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</si>
  <si>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</si>
  <si>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</si>
  <si>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</si>
  <si>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</si>
  <si>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</si>
  <si>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</si>
  <si>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</si>
  <si>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</si>
  <si>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</si>
  <si>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</si>
  <si>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</si>
  <si>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</si>
  <si>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</si>
  <si>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</si>
  <si>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</si>
  <si>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</si>
  <si>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</si>
  <si>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</si>
  <si>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</si>
  <si>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</si>
  <si>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</si>
  <si>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</si>
  <si>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</si>
  <si>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</si>
  <si>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</si>
  <si>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</si>
  <si>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</si>
  <si>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</si>
  <si>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</si>
  <si>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</si>
  <si>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</si>
  <si>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</si>
  <si>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</si>
  <si>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</si>
  <si>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</si>
  <si>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</si>
  <si>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</si>
  <si>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</si>
  <si>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</si>
  <si>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</si>
  <si>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</si>
  <si>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</si>
  <si>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</si>
  <si>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</si>
  <si>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</si>
  <si>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</si>
  <si>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</si>
  <si>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</si>
  <si>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</si>
  <si>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</si>
  <si>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</si>
  <si>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</si>
  <si>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</si>
  <si>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</si>
  <si>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</si>
  <si>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</si>
  <si>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</si>
  <si>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</si>
  <si>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</si>
  <si>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</si>
  <si>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</si>
  <si>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</si>
  <si>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</si>
  <si>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</si>
  <si>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</si>
  <si>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</si>
  <si>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</si>
  <si>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</si>
  <si>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</si>
  <si>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</si>
  <si>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</si>
  <si>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</si>
  <si>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</si>
  <si>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</si>
  <si>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</si>
  <si>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</si>
  <si>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</si>
  <si>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</si>
  <si>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</si>
  <si>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</si>
  <si>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</si>
  <si>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</si>
  <si>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</si>
  <si>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</si>
  <si>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</si>
  <si>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</si>
  <si>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</si>
  <si>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</si>
  <si>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</si>
  <si>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</si>
  <si>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</si>
  <si>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</si>
  <si>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</si>
  <si>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</si>
  <si>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</si>
  <si>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</si>
  <si>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</si>
  <si>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</si>
  <si>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</si>
  <si>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</si>
  <si>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</si>
  <si>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</si>
  <si>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</si>
  <si>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</si>
  <si>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</si>
  <si>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</si>
  <si>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</si>
  <si>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</si>
  <si>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</si>
  <si>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</si>
  <si>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</si>
  <si>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</si>
  <si>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</si>
  <si>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</si>
  <si>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</si>
  <si>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</si>
  <si>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</si>
  <si>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</si>
  <si>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</si>
  <si>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</si>
  <si>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</si>
  <si>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</si>
  <si>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</si>
  <si>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</si>
  <si>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</si>
  <si>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</si>
  <si>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</si>
  <si>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</si>
  <si>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</si>
  <si>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</si>
  <si>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</si>
  <si>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</si>
  <si>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</si>
  <si>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</si>
  <si>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</si>
  <si>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</si>
  <si>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</si>
  <si>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</si>
  <si>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</si>
  <si>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</si>
  <si>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</si>
  <si>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</si>
  <si>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</si>
  <si>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</si>
  <si>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</si>
  <si>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</si>
  <si>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</si>
  <si>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</si>
  <si>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</si>
  <si>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</si>
  <si>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</si>
  <si>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</si>
  <si>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</si>
  <si>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</si>
  <si>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</si>
  <si>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</si>
  <si>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</si>
  <si>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</si>
  <si>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</si>
  <si>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</si>
  <si>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</si>
  <si>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</si>
  <si>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</si>
  <si>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</si>
  <si>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</si>
  <si>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</si>
  <si>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</si>
  <si>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</si>
  <si>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</si>
  <si>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</si>
  <si>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</si>
  <si>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</si>
  <si>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</si>
  <si>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Reilly</t>
  </si>
  <si>
    <t>Dallas</t>
  </si>
  <si>
    <t>30 Bikini Atoll Road</t>
  </si>
  <si>
    <t>TA-48/Building 1/Room 415</t>
  </si>
  <si>
    <t>dallasreilly@lanl.gov</t>
  </si>
  <si>
    <t>Los Alamos</t>
  </si>
  <si>
    <t>NM</t>
  </si>
  <si>
    <t>U.S.</t>
  </si>
  <si>
    <t>217-741-1285</t>
  </si>
  <si>
    <t>BL 11-2</t>
  </si>
  <si>
    <t>NA</t>
  </si>
  <si>
    <t>Los Alamos National Laboratory (LANL)</t>
  </si>
  <si>
    <t>3480, 3666</t>
  </si>
  <si>
    <t>5-20-12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</si>
</sst>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E+00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0" fillId="0" borderId="0" xfId="0" applyAlignment="1" applyProtection="1">
      <alignment horizontal="left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  <xf numFmtId="164" fontId="0" fillId="0" borderId="0" xfId="0" applyNumberFormat="1" applyProtection="1">
      <protection locked="0"/>
    </xf>
    <xf numFmtId="164" fontId="0" fillId="0" borderId="0" xfId="0" applyNumberFormat="1" applyAlignment="1" applyProtection="1">
      <alignment horizontal="center"/>
      <protection locked="0"/>
    </xf>
  </cellXfs>
  <cellStyles count="21">
    <cellStyle name="Accent1" xfId="1" builtinId="29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torres" refreshedDate="41018.417714351854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Blank="1" count="24">
        <s v="U-234"/>
        <s v="U-235"/>
        <s v="U-238"/>
        <s v="Pu-238"/>
        <s v="Pu-239"/>
        <s v="Pu-240"/>
        <s v="Pu-241"/>
        <m/>
        <s v="I-125" u="1"/>
        <s v="Co-60" u="1"/>
        <s v="Ac-228" u="1"/>
        <s v="Sr-90" u="1"/>
        <s v="Np-237" u="1"/>
        <s v="Cs-137" u="1"/>
        <s v="Pu-242" u="1"/>
        <s v="Tc-99" u="1"/>
        <s v="Th-232" u="1"/>
        <s v="I-129" u="1"/>
        <s v="Eu-152" u="1"/>
        <s v="H-3" u="1"/>
        <s v="Cm-242" u="1"/>
        <s v="Cm-244" u="1"/>
        <s v="Am-241" u="1"/>
        <s v="Am-243" u="1"/>
      </sharedItems>
    </cacheField>
    <cacheField name="Mass (g)" numFmtId="0">
      <sharedItems containsString="0" containsBlank="1" containsNumber="1" minValue="1.5E-5" maxValue="0.49743900000000002"/>
    </cacheField>
    <cacheField name="Activity (Bq)" numFmtId="11">
      <sharedItems containsMixedTypes="1" containsNumber="1" minValue="1776.7814399999997" maxValue="853664000.00000012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 containsMixedTypes="1" containsNumber="1" minValue="4.8021119999999996E-8" maxValue="2.3072000000000002E-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n v="2.2900000000000001E-4"/>
    <n v="52956.25"/>
    <s v="Solid"/>
    <s v="Oxide"/>
    <n v="30"/>
    <m/>
    <m/>
    <n v="1.4312500000000001E-6"/>
  </r>
  <r>
    <m/>
    <x v="1"/>
    <n v="2.2231999999999998E-2"/>
    <n v="1776.7814399999997"/>
    <s v="Solid"/>
    <s v="Oxide"/>
    <n v="30"/>
    <m/>
    <m/>
    <n v="4.8021119999999996E-8"/>
  </r>
  <r>
    <m/>
    <x v="2"/>
    <n v="0.49743900000000002"/>
    <n v="6184.1616480000002"/>
    <s v="Solid"/>
    <s v="Oxide"/>
    <n v="30"/>
    <m/>
    <m/>
    <n v="1.67139504E-7"/>
  </r>
  <r>
    <m/>
    <x v="3"/>
    <n v="1.5E-5"/>
    <n v="9490500.0000000019"/>
    <s v="Solid"/>
    <s v="Oxide"/>
    <n v="30"/>
    <m/>
    <m/>
    <n v="2.5650000000000005E-4"/>
  </r>
  <r>
    <m/>
    <x v="4"/>
    <n v="9.3649999999999997E-2"/>
    <n v="215526109.99999997"/>
    <s v="Solid"/>
    <s v="Oxide"/>
    <n v="30"/>
    <m/>
    <m/>
    <n v="5.8250299999999993E-3"/>
  </r>
  <r>
    <m/>
    <x v="5"/>
    <n v="6.0999999999999995E-3"/>
    <n v="51459600"/>
    <s v="Solid"/>
    <s v="Oxide"/>
    <n v="30"/>
    <m/>
    <m/>
    <n v="1.3908E-3"/>
  </r>
  <r>
    <m/>
    <x v="6"/>
    <n v="2.2400000000000002E-4"/>
    <n v="853664000.00000012"/>
    <s v="Solid"/>
    <s v="Oxide"/>
    <n v="30"/>
    <m/>
    <m/>
    <n v="2.3072000000000002E-2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13" firstHeaderRow="1" firstDataRow="2" firstDataCol="1"/>
  <pivotFields count="10">
    <pivotField showAll="0"/>
    <pivotField axis="axisRow" showAll="0">
      <items count="25">
        <item m="1" x="22"/>
        <item m="1" x="23"/>
        <item m="1" x="20"/>
        <item m="1" x="21"/>
        <item m="1" x="9"/>
        <item m="1" x="13"/>
        <item m="1" x="18"/>
        <item m="1" x="19"/>
        <item m="1" x="8"/>
        <item m="1" x="17"/>
        <item m="1" x="12"/>
        <item x="3"/>
        <item x="4"/>
        <item x="5"/>
        <item x="6"/>
        <item m="1" x="14"/>
        <item m="1" x="11"/>
        <item m="1" x="15"/>
        <item m="1" x="16"/>
        <item x="1"/>
        <item x="2"/>
        <item x="7"/>
        <item m="1" x="10"/>
        <item x="0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9">
    <i>
      <x v="11"/>
    </i>
    <i>
      <x v="12"/>
    </i>
    <i>
      <x v="13"/>
    </i>
    <i>
      <x v="14"/>
    </i>
    <i>
      <x v="19"/>
    </i>
    <i>
      <x v="20"/>
    </i>
    <i>
      <x v="21"/>
    </i>
    <i>
      <x v="2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85" zoomScaleNormal="85" zoomScalePageLayoutView="85" workbookViewId="0">
      <pane ySplit="23" topLeftCell="A24" activePane="bottomLeft" state="frozenSplit"/>
      <selection activeCell="C5" sqref="C5"/>
      <selection pane="bottomLeft" activeCell="G27" sqref="G27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6">
      <c r="A1" s="9" t="s">
        <v>17</v>
      </c>
      <c r="B1" s="9" t="s">
        <v>18</v>
      </c>
    </row>
    <row r="2" spans="1:6">
      <c r="A2" s="17" t="s">
        <v>8</v>
      </c>
      <c r="B2" s="11" t="s">
        <v>880</v>
      </c>
    </row>
    <row r="3" spans="1:6">
      <c r="A3" s="17" t="s">
        <v>9</v>
      </c>
      <c r="B3" s="11" t="s">
        <v>881</v>
      </c>
    </row>
    <row r="4" spans="1:6">
      <c r="A4" s="17" t="s">
        <v>12</v>
      </c>
      <c r="B4" s="11" t="s">
        <v>891</v>
      </c>
    </row>
    <row r="5" spans="1:6">
      <c r="A5" s="17" t="s">
        <v>10</v>
      </c>
      <c r="B5" s="39" t="s">
        <v>882</v>
      </c>
      <c r="C5" s="9" t="s">
        <v>875</v>
      </c>
    </row>
    <row r="6" spans="1:6">
      <c r="A6" s="17" t="s">
        <v>11</v>
      </c>
      <c r="B6" s="39" t="s">
        <v>883</v>
      </c>
    </row>
    <row r="7" spans="1:6">
      <c r="A7" s="17" t="s">
        <v>879</v>
      </c>
      <c r="B7" s="39" t="s">
        <v>884</v>
      </c>
    </row>
    <row r="8" spans="1:6">
      <c r="A8" s="17" t="s">
        <v>13</v>
      </c>
      <c r="B8" s="39" t="s">
        <v>885</v>
      </c>
      <c r="F8" s="42"/>
    </row>
    <row r="9" spans="1:6">
      <c r="A9" s="17" t="s">
        <v>14</v>
      </c>
      <c r="B9" s="39" t="s">
        <v>886</v>
      </c>
      <c r="F9" s="42"/>
    </row>
    <row r="10" spans="1:6">
      <c r="A10" s="17" t="s">
        <v>15</v>
      </c>
      <c r="B10" s="39">
        <v>87545</v>
      </c>
      <c r="F10" s="42"/>
    </row>
    <row r="11" spans="1:6">
      <c r="A11" s="17" t="s">
        <v>809</v>
      </c>
      <c r="B11" s="39" t="s">
        <v>887</v>
      </c>
      <c r="F11" s="42"/>
    </row>
    <row r="12" spans="1:6">
      <c r="A12" s="17" t="s">
        <v>26</v>
      </c>
      <c r="B12" s="39" t="s">
        <v>888</v>
      </c>
      <c r="F12" s="42"/>
    </row>
    <row r="13" spans="1:6">
      <c r="A13" s="17" t="s">
        <v>839</v>
      </c>
      <c r="B13" s="39" t="s">
        <v>892</v>
      </c>
    </row>
    <row r="14" spans="1:6">
      <c r="A14" s="17" t="s">
        <v>16</v>
      </c>
      <c r="B14" s="28" t="s">
        <v>893</v>
      </c>
    </row>
    <row r="15" spans="1:6">
      <c r="A15" s="17" t="s">
        <v>41</v>
      </c>
      <c r="B15" s="12" t="s">
        <v>889</v>
      </c>
      <c r="C15" s="9" t="s">
        <v>854</v>
      </c>
    </row>
    <row r="16" spans="1:6">
      <c r="A16" s="17" t="s">
        <v>40</v>
      </c>
      <c r="B16" s="13">
        <v>41080</v>
      </c>
      <c r="C16" s="9" t="s">
        <v>854</v>
      </c>
    </row>
    <row r="17" spans="1:34">
      <c r="A17" s="17" t="s">
        <v>811</v>
      </c>
      <c r="B17" s="40">
        <v>41085</v>
      </c>
      <c r="C17" s="9" t="s">
        <v>853</v>
      </c>
    </row>
    <row r="18" spans="1:34">
      <c r="A18" s="17" t="s">
        <v>42</v>
      </c>
      <c r="B18" s="11" t="s">
        <v>890</v>
      </c>
      <c r="C18" s="9" t="s">
        <v>43</v>
      </c>
    </row>
    <row r="19" spans="1:34">
      <c r="A19" s="17" t="s">
        <v>807</v>
      </c>
      <c r="B19" s="11" t="s">
        <v>890</v>
      </c>
      <c r="C19" s="9" t="s">
        <v>43</v>
      </c>
    </row>
    <row r="20" spans="1:34">
      <c r="A20" s="17" t="s">
        <v>808</v>
      </c>
      <c r="B20" s="38" t="s">
        <v>890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B24" s="9" t="s">
        <v>849</v>
      </c>
      <c r="C24" s="18">
        <v>1</v>
      </c>
      <c r="D24" s="30">
        <f>IF(Table5[[#This Row],[Mass (g)]]="","",Table5[[#This Row],[Mass (g)]]*VLOOKUP(Table5[[#This Row],[Nuclide]],Doedata,4)*37000000000)</f>
        <v>25167.468079999999</v>
      </c>
      <c r="E24" s="10" t="s">
        <v>30</v>
      </c>
      <c r="F24" s="10" t="s">
        <v>31</v>
      </c>
      <c r="G24" s="10">
        <v>30</v>
      </c>
      <c r="I24" s="10"/>
      <c r="J24" s="25">
        <f>IF(Table5[[#This Row],[Activity (Bq)]]="","",Table5[[#This Row],[Activity (Bq)]]/37000000000)</f>
        <v>6.8020183999999997E-7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B25" s="9" t="s">
        <v>533</v>
      </c>
      <c r="C25" s="41">
        <v>4.5000000000000003E-5</v>
      </c>
      <c r="D25" s="30">
        <f>IF(Table5[[#This Row],[Mass (g)]]="","",Table5[[#This Row],[Mass (g)]]*VLOOKUP(Table5[[#This Row],[Nuclide]],Doedata,4)*37000000000)</f>
        <v>28471500.000000004</v>
      </c>
      <c r="E25" s="10" t="s">
        <v>30</v>
      </c>
      <c r="F25" s="10" t="s">
        <v>31</v>
      </c>
      <c r="G25" s="10">
        <v>30</v>
      </c>
      <c r="I25" s="10"/>
      <c r="J25" s="25">
        <f>IF(Table5[[#This Row],[Activity (Bq)]]="","",Table5[[#This Row],[Activity (Bq)]]/37000000000)</f>
        <v>7.6950000000000011E-4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B26" s="9" t="s">
        <v>534</v>
      </c>
      <c r="C26" s="41">
        <v>0.28094999999999998</v>
      </c>
      <c r="D26" s="30">
        <f>IF(Table5[[#This Row],[Mass (g)]]="","",Table5[[#This Row],[Mass (g)]]*VLOOKUP(Table5[[#This Row],[Nuclide]],Doedata,4)*37000000000)</f>
        <v>646578330</v>
      </c>
      <c r="E26" s="10" t="s">
        <v>30</v>
      </c>
      <c r="F26" s="10" t="s">
        <v>31</v>
      </c>
      <c r="G26" s="10">
        <v>30</v>
      </c>
      <c r="I26" s="10"/>
      <c r="J26" s="25">
        <f>IF(Table5[[#This Row],[Activity (Bq)]]="","",Table5[[#This Row],[Activity (Bq)]]/37000000000)</f>
        <v>1.7475089999999999E-2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B27" s="9" t="s">
        <v>535</v>
      </c>
      <c r="C27" s="18">
        <v>1.8299999999999997E-2</v>
      </c>
      <c r="D27" s="30">
        <f>IF(Table5[[#This Row],[Mass (g)]]="","",Table5[[#This Row],[Mass (g)]]*VLOOKUP(Table5[[#This Row],[Nuclide]],Doedata,4)*37000000000)</f>
        <v>154378800</v>
      </c>
      <c r="E27" s="10" t="s">
        <v>30</v>
      </c>
      <c r="F27" s="10" t="s">
        <v>31</v>
      </c>
      <c r="G27" s="10">
        <v>30</v>
      </c>
      <c r="I27" s="10"/>
      <c r="J27" s="25">
        <f>IF(Table5[[#This Row],[Activity (Bq)]]="","",Table5[[#This Row],[Activity (Bq)]]/37000000000)</f>
        <v>4.1723999999999997E-3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B28" s="9" t="s">
        <v>536</v>
      </c>
      <c r="C28" s="18">
        <v>6.7200000000000007E-4</v>
      </c>
      <c r="D28" s="30">
        <f>IF(Table5[[#This Row],[Mass (g)]]="","",Table5[[#This Row],[Mass (g)]]*VLOOKUP(Table5[[#This Row],[Nuclide]],Doedata,4)*37000000000)</f>
        <v>2560992000.0000005</v>
      </c>
      <c r="E28" s="10" t="s">
        <v>30</v>
      </c>
      <c r="F28" s="10" t="s">
        <v>31</v>
      </c>
      <c r="G28" s="10">
        <v>30</v>
      </c>
      <c r="I28" s="10"/>
      <c r="J28" s="25">
        <f>IF(Table5[[#This Row],[Activity (Bq)]]="","",Table5[[#This Row],[Activity (Bq)]]/37000000000)</f>
        <v>6.9216000000000014E-2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C29" s="18"/>
      <c r="D29" s="30" t="str">
        <f>IF(Table5[[#This Row],[Mass (g)]]="","",Table5[[#This Row],[Mass (g)]]*VLOOKUP(Table5[[#This Row],[Nuclide]],Doedata,4)*37000000000)</f>
        <v/>
      </c>
      <c r="I29" s="10"/>
      <c r="J29" s="25" t="str">
        <f>IF(Table5[[#This Row],[Activity (Bq)]]="","",Table5[[#This Row],[Activity (Bq)]]/37000000000)</f>
        <v/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0" t="str">
        <f>IF(Table5[[#This Row],[Mass (g)]]="","",Table5[[#This Row],[Mass (g)]]*VLOOKUP(Table5[[#This Row],[Nuclide]],Doedata,4)*37000000000)</f>
        <v/>
      </c>
      <c r="I30" s="10"/>
      <c r="J30" s="25" t="str">
        <f>IF(Table5[[#This Row],[Activity (Bq)]]="","",Table5[[#This Row],[Activity (Bq)]]/37000000000)</f>
        <v/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0" t="str">
        <f>IF(Table5[[#This Row],[Mass (g)]]="","",Table5[[#This Row],[Mass (g)]]*VLOOKUP(Table5[[#This Row],[Nuclide]],Doedata,4)*37000000000)</f>
        <v/>
      </c>
      <c r="I31" s="10"/>
      <c r="J31" s="25" t="str">
        <f>IF(Table5[[#This Row],[Activity (Bq)]]="","",Table5[[#This Row],[Activity (Bq)]]/37000000000)</f>
        <v/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0" t="str">
        <f>IF(Table5[[#This Row],[Mass (g)]]="","",Table5[[#This Row],[Mass (g)]]*VLOOKUP(Table5[[#This Row],[Nuclide]],Doedata,4)*37000000000)</f>
        <v/>
      </c>
      <c r="I32" s="10"/>
      <c r="J32" s="25" t="str">
        <f>IF(Table5[[#This Row],[Activity (Bq)]]="","",Table5[[#This Row],[Activity (Bq)]]/37000000000)</f>
        <v/>
      </c>
      <c r="AD32" s="29" t="s">
        <v>64</v>
      </c>
      <c r="AE32" s="17"/>
      <c r="AF32" s="17"/>
      <c r="AG32" s="17" t="s">
        <v>857</v>
      </c>
      <c r="AH32" s="17"/>
    </row>
    <row r="33" spans="3:34">
      <c r="C33" s="18"/>
      <c r="D33" s="30" t="str">
        <f>IF(Table5[[#This Row],[Mass (g)]]="","",Table5[[#This Row],[Mass (g)]]*VLOOKUP(Table5[[#This Row],[Nuclide]],Doedata,4)*37000000000)</f>
        <v/>
      </c>
      <c r="I33" s="10"/>
      <c r="J33" s="25" t="str">
        <f>IF(Table5[[#This Row],[Activity (Bq)]]="","",Table5[[#This Row],[Activity (Bq)]]/37000000000)</f>
        <v/>
      </c>
      <c r="AD33" s="29" t="s">
        <v>65</v>
      </c>
      <c r="AE33" s="17"/>
      <c r="AF33" s="17"/>
      <c r="AG33" s="17" t="s">
        <v>858</v>
      </c>
      <c r="AH33" s="17"/>
    </row>
    <row r="34" spans="3:34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5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3:34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5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3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5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3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5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3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5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3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5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3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5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3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5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3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5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3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5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3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5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3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5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3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3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3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8 B31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13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2.83203125" bestFit="1" customWidth="1"/>
    <col min="2" max="2" width="14.6640625" bestFit="1" customWidth="1"/>
    <col min="3" max="3" width="18" bestFit="1" customWidth="1"/>
    <col min="4" max="4" width="17.33203125" bestFit="1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533</v>
      </c>
      <c r="B5" s="19">
        <v>1.5E-5</v>
      </c>
      <c r="C5" s="19">
        <v>9490500.0000000019</v>
      </c>
      <c r="D5" s="19">
        <v>2.5650000000000005E-4</v>
      </c>
    </row>
    <row r="6" spans="1:4">
      <c r="A6" s="24" t="s">
        <v>534</v>
      </c>
      <c r="B6" s="19">
        <v>9.3649999999999997E-2</v>
      </c>
      <c r="C6" s="19">
        <v>215526109.99999997</v>
      </c>
      <c r="D6" s="19">
        <v>5.8250299999999993E-3</v>
      </c>
    </row>
    <row r="7" spans="1:4">
      <c r="A7" s="24" t="s">
        <v>535</v>
      </c>
      <c r="B7" s="19">
        <v>6.0999999999999995E-3</v>
      </c>
      <c r="C7" s="19">
        <v>51459600</v>
      </c>
      <c r="D7" s="19">
        <v>1.3908E-3</v>
      </c>
    </row>
    <row r="8" spans="1:4">
      <c r="A8" s="24" t="s">
        <v>536</v>
      </c>
      <c r="B8" s="19">
        <v>2.2400000000000002E-4</v>
      </c>
      <c r="C8" s="19">
        <v>853664000.00000012</v>
      </c>
      <c r="D8" s="19">
        <v>2.3072000000000002E-2</v>
      </c>
    </row>
    <row r="9" spans="1:4">
      <c r="A9" s="24" t="s">
        <v>29</v>
      </c>
      <c r="B9" s="19">
        <v>2.2231999999999998E-2</v>
      </c>
      <c r="C9" s="19">
        <v>1776.7814399999997</v>
      </c>
      <c r="D9" s="19">
        <v>4.8021119999999996E-8</v>
      </c>
    </row>
    <row r="10" spans="1:4">
      <c r="A10" s="24" t="s">
        <v>35</v>
      </c>
      <c r="B10" s="19">
        <v>0.49743900000000002</v>
      </c>
      <c r="C10" s="19">
        <v>6184.1616480000002</v>
      </c>
      <c r="D10" s="19">
        <v>1.67139504E-7</v>
      </c>
    </row>
    <row r="11" spans="1:4">
      <c r="A11" s="24" t="s">
        <v>842</v>
      </c>
      <c r="B11" s="19"/>
      <c r="C11" s="19">
        <v>0</v>
      </c>
      <c r="D11" s="19">
        <v>0</v>
      </c>
    </row>
    <row r="12" spans="1:4">
      <c r="A12" s="24" t="s">
        <v>748</v>
      </c>
      <c r="B12" s="19">
        <v>2.2900000000000001E-4</v>
      </c>
      <c r="C12" s="19">
        <v>52956.25</v>
      </c>
      <c r="D12" s="19">
        <v>1.4312500000000001E-6</v>
      </c>
    </row>
    <row r="13" spans="1:4">
      <c r="A13" s="24" t="s">
        <v>843</v>
      </c>
      <c r="B13" s="19">
        <v>0.61988900000000002</v>
      </c>
      <c r="C13" s="19">
        <v>1130201127.1930881</v>
      </c>
      <c r="D13" s="19">
        <v>3.0545976410624003E-2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7" hidden="1" customWidth="1"/>
    <col min="2" max="4" width="12.6640625" style="37" customWidth="1"/>
    <col min="5" max="5" width="16.6640625" style="37" customWidth="1"/>
    <col min="6" max="8" width="12.6640625" style="37" hidden="1" customWidth="1"/>
    <col min="9" max="16384" width="9.16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Dallas Reilly</cp:lastModifiedBy>
  <cp:lastPrinted>2010-11-18T22:52:38Z</cp:lastPrinted>
  <dcterms:created xsi:type="dcterms:W3CDTF">2010-11-12T20:51:00Z</dcterms:created>
  <dcterms:modified xsi:type="dcterms:W3CDTF">2012-05-20T15:47:46Z</dcterms:modified>
</cp:coreProperties>
</file>