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2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75" i="1"/>
  <c r="J75"/>
  <c r="D76"/>
  <c r="J76" s="1"/>
  <c r="D77"/>
  <c r="J77" s="1"/>
  <c r="D78"/>
  <c r="J78" s="1"/>
  <c r="D79"/>
  <c r="J79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199"/>
  <c r="J199"/>
  <c r="D200"/>
  <c r="J200" s="1"/>
  <c r="D201"/>
  <c r="J201" s="1"/>
  <c r="D202"/>
  <c r="J202" s="1"/>
  <c r="D203"/>
  <c r="J203"/>
  <c r="D204"/>
  <c r="J204" s="1"/>
  <c r="D205"/>
  <c r="J205" s="1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<sst xmlns="http://schemas.openxmlformats.org/spreadsheetml/2006/main" count="3259" uniqueCount="892">
  <si>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</si>
  <si>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</si>
  <si>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</si>
  <si>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</si>
  <si>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</si>
  <si>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</si>
  <si>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</si>
  <si>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</si>
  <si>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</si>
  <si>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</si>
  <si>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</si>
  <si>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</si>
  <si>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</si>
  <si>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</si>
  <si>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</si>
  <si>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</si>
  <si>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</si>
  <si>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</si>
  <si>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</si>
  <si>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</si>
  <si>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</si>
  <si>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</si>
  <si>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</si>
  <si>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</si>
  <si>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</si>
  <si>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</si>
  <si>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</si>
  <si>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</si>
  <si>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</si>
  <si>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</si>
  <si>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</si>
  <si>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</si>
  <si>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</si>
  <si>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</si>
  <si>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</si>
  <si>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</si>
  <si>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</si>
  <si>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</si>
  <si>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</si>
  <si>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</si>
  <si>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</si>
  <si>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</si>
  <si>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</si>
  <si>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</si>
  <si>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</si>
  <si>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</si>
  <si>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</si>
  <si>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</si>
  <si>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</si>
  <si>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</si>
  <si>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</si>
  <si>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</si>
  <si>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</si>
  <si>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</si>
  <si>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</si>
  <si>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</si>
  <si>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</si>
  <si>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</si>
  <si>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</si>
  <si>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</si>
  <si>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</si>
  <si>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</si>
  <si>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</si>
  <si>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</si>
  <si>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</si>
  <si>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</si>
  <si>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</si>
  <si>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</si>
  <si>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</si>
  <si>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</si>
  <si>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</si>
  <si>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</si>
  <si>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</si>
  <si>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</si>
  <si>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</si>
  <si>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</si>
  <si>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</si>
  <si>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</si>
  <si>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</si>
  <si>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</si>
  <si>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</si>
  <si>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</si>
  <si>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</si>
  <si>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</si>
  <si>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</si>
  <si>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</si>
  <si>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</si>
  <si>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</si>
  <si>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</si>
  <si>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</si>
  <si>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</si>
  <si>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</si>
  <si>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</si>
  <si>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</si>
  <si>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</si>
  <si>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</si>
  <si>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</si>
  <si>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</si>
  <si>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</si>
  <si>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</si>
  <si>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</si>
  <si>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</si>
  <si>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</si>
  <si>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</si>
  <si>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</si>
  <si>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</si>
  <si>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</si>
  <si>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</si>
  <si>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</si>
  <si>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</si>
  <si>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</si>
  <si>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</si>
  <si>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</si>
  <si>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</si>
  <si>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</si>
  <si>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</si>
  <si>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</si>
  <si>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</si>
  <si>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</si>
  <si>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</si>
  <si>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</si>
  <si>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</si>
  <si>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</si>
  <si>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</si>
  <si>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</si>
  <si>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</si>
  <si>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</si>
  <si>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</si>
  <si>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</si>
  <si>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</si>
  <si>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</si>
  <si>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</si>
  <si>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</si>
  <si>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</si>
  <si>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</si>
  <si>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</si>
  <si>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</si>
  <si>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</si>
  <si>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</si>
  <si>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</si>
  <si>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</si>
  <si>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</si>
  <si>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</si>
  <si>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</si>
  <si>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</si>
  <si>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</si>
  <si>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</si>
  <si>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</si>
  <si>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</si>
  <si>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</si>
  <si>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</si>
  <si>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</si>
  <si>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</si>
  <si>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</si>
  <si>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</si>
  <si>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</si>
  <si>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</si>
  <si>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</si>
  <si>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</si>
  <si>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</si>
  <si>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</si>
  <si>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</si>
  <si>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</si>
  <si>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</si>
  <si>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</si>
  <si>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</si>
  <si>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</si>
  <si>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</si>
  <si>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</si>
  <si>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</si>
  <si>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</si>
  <si>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</si>
  <si>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</si>
  <si>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</si>
  <si>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</si>
  <si>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</si>
  <si>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</si>
  <si>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</si>
  <si>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</si>
  <si>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</si>
  <si>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</si>
  <si>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</si>
  <si>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</si>
  <si>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</si>
  <si>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</si>
  <si>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</si>
  <si>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</si>
  <si>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</si>
  <si>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</si>
  <si>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</si>
  <si>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</si>
  <si>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</si>
  <si>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</si>
  <si>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</si>
  <si>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</si>
  <si>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</si>
  <si>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</si>
  <si>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</si>
  <si>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</si>
  <si>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</si>
  <si>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</si>
  <si>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</si>
  <si>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</si>
  <si>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</si>
  <si>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</si>
  <si>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</si>
  <si>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</si>
  <si>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</si>
  <si>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</si>
  <si>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</si>
  <si>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</si>
  <si>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</si>
  <si>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</si>
  <si>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</si>
  <si>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</si>
  <si>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</si>
  <si>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</si>
  <si>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</si>
  <si>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</si>
  <si>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</si>
  <si>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</si>
  <si>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</si>
  <si>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</si>
  <si>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</si>
  <si>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</si>
  <si>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</si>
  <si>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</si>
  <si>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</si>
  <si>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</si>
  <si>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</si>
  <si>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</si>
  <si>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</si>
  <si>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</si>
  <si>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</si>
  <si>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</si>
  <si>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</si>
  <si>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</si>
  <si>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</si>
  <si>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</si>
  <si>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</si>
  <si>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</si>
  <si>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</si>
  <si>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</si>
  <si>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</si>
  <si>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</si>
  <si>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</si>
  <si>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</si>
  <si>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</si>
  <si>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</si>
  <si>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</si>
  <si>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</si>
  <si>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</si>
  <si>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</si>
  <si>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</si>
  <si>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</si>
  <si>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</si>
  <si>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</si>
  <si>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</si>
  <si>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</si>
  <si>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</si>
  <si>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</si>
  <si>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</si>
  <si>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</si>
  <si>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</si>
  <si>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</si>
  <si>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</si>
  <si>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</si>
  <si>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</si>
  <si>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</si>
  <si>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</si>
  <si>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</si>
  <si>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</si>
  <si>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</si>
  <si>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</si>
  <si>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</si>
  <si>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</si>
  <si>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</si>
  <si>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</si>
  <si>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</si>
  <si>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</si>
  <si>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</si>
  <si>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</si>
  <si>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</si>
  <si>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</si>
  <si>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</si>
  <si>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</si>
  <si>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</si>
  <si>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</si>
  <si>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</si>
  <si>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</si>
  <si>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</si>
  <si>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</si>
  <si>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</si>
  <si>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</si>
  <si>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</si>
  <si>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</si>
  <si>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</si>
  <si>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</si>
  <si>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</si>
  <si>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</si>
  <si>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</si>
  <si>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</si>
  <si>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</si>
  <si>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</si>
  <si>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</si>
  <si>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</si>
  <si>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</si>
  <si>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</si>
  <si>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</si>
  <si>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</si>
  <si>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</si>
  <si>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</si>
  <si>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</si>
  <si>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</si>
  <si>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</si>
  <si>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</si>
  <si>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</si>
  <si>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</si>
  <si>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</si>
  <si>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</si>
  <si>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</si>
  <si>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</si>
  <si>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</si>
  <si>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</si>
  <si>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</si>
  <si>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</si>
  <si>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</si>
  <si>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</si>
  <si>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</si>
  <si>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</si>
  <si>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</si>
  <si>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</si>
  <si>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</si>
  <si>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</si>
  <si>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</si>
  <si>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</si>
  <si>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</si>
  <si>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</si>
  <si>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</si>
  <si>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</si>
  <si>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</si>
  <si>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</si>
  <si>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</si>
  <si>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</si>
  <si>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</si>
  <si>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</si>
  <si>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</si>
  <si>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</si>
  <si>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</si>
  <si>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</si>
  <si>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</si>
  <si>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</si>
  <si>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</si>
  <si>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</si>
  <si>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</si>
  <si>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</si>
  <si>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</si>
  <si>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</si>
  <si>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</si>
  <si>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</si>
  <si>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</si>
  <si>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</si>
  <si>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</si>
  <si>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</si>
  <si>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</si>
  <si>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</si>
  <si>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</si>
  <si>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</si>
  <si>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</si>
  <si>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</si>
  <si>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</si>
  <si>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</si>
  <si>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</si>
  <si>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</si>
  <si>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</si>
  <si>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</si>
  <si>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</si>
  <si>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</si>
  <si>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</si>
  <si>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</si>
  <si>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</si>
  <si>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</si>
  <si>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</si>
  <si>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</si>
  <si>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</si>
  <si>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</si>
  <si>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</si>
  <si>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</si>
  <si>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</si>
  <si>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</si>
  <si>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</si>
  <si>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</si>
  <si>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</si>
  <si>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</si>
  <si>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</si>
  <si>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</si>
  <si>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</si>
  <si>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</si>
  <si>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</si>
  <si>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</si>
  <si>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</si>
  <si>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</si>
  <si>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</si>
  <si>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</si>
  <si>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</si>
  <si>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</si>
  <si>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</si>
  <si>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</si>
  <si>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</si>
  <si>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</si>
  <si>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</si>
  <si>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</si>
  <si>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</si>
  <si>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</si>
  <si>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</si>
  <si>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</si>
  <si>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</si>
  <si>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</si>
  <si>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</si>
  <si>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</si>
  <si>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</si>
  <si>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</si>
  <si>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</si>
  <si>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</si>
  <si>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</si>
  <si>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</si>
  <si>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</si>
  <si>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</si>
  <si>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</si>
  <si>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</si>
  <si>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</si>
  <si>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</si>
  <si>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</si>
  <si>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</si>
  <si>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</si>
  <si>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</si>
  <si>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</si>
  <si>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</si>
  <si>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</si>
  <si>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</si>
  <si>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</si>
  <si>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</si>
  <si>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</si>
  <si>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</si>
  <si>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</si>
  <si>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</si>
  <si>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</si>
  <si>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</si>
  <si>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</si>
  <si>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</si>
  <si>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</si>
  <si>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</si>
  <si>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</si>
  <si>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</si>
  <si>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</si>
  <si>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</si>
  <si>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</si>
  <si>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</si>
  <si>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</si>
  <si>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</si>
  <si>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</si>
  <si>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</si>
  <si>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</si>
  <si>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</si>
  <si>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</si>
  <si>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</si>
  <si>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</si>
  <si>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</si>
  <si>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</si>
  <si>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</si>
  <si>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</si>
  <si>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</si>
  <si>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</si>
  <si>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</si>
  <si>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</si>
  <si>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</si>
  <si>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</si>
  <si>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</si>
  <si>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</si>
  <si>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</si>
  <si>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</si>
  <si>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</si>
  <si>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</si>
  <si>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</si>
  <si>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</si>
  <si>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</si>
  <si>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</si>
  <si>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</si>
  <si>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</si>
  <si>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</si>
  <si>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</si>
  <si>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</si>
  <si>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</si>
  <si>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</si>
  <si>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</si>
  <si>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</si>
  <si>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</si>
  <si>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</si>
  <si>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</si>
  <si>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</si>
  <si>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</si>
  <si>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</si>
  <si>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</si>
  <si>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</si>
  <si>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</si>
  <si>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</si>
  <si>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</si>
  <si>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</si>
  <si>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</si>
  <si>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</si>
  <si>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</si>
  <si>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</si>
  <si>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</si>
  <si>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</si>
  <si>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</si>
  <si>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</si>
  <si>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</si>
  <si>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</si>
  <si>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</si>
  <si>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</si>
  <si>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</si>
  <si>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</si>
  <si>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</si>
  <si>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</si>
  <si>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</si>
  <si>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</si>
  <si>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</si>
  <si>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</si>
  <si>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</si>
  <si>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</si>
  <si>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</si>
  <si>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</si>
  <si>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</si>
  <si>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</si>
  <si>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</si>
  <si>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</si>
  <si>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</si>
  <si>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</si>
  <si>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</si>
  <si>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</si>
  <si>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</si>
  <si>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</si>
  <si>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</si>
  <si>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</si>
  <si>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</si>
  <si>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</si>
  <si>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</si>
  <si>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</si>
  <si>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</si>
  <si>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</si>
  <si>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</si>
  <si>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</si>
  <si>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</si>
  <si>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</si>
  <si>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</si>
  <si>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</si>
  <si>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</si>
  <si>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</si>
  <si>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</si>
  <si>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</si>
  <si>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</si>
  <si>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</si>
  <si>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</si>
  <si>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</si>
  <si>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</si>
  <si>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</si>
  <si>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</si>
  <si>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</si>
  <si>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</si>
  <si>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</si>
  <si>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</si>
  <si>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</si>
  <si>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</si>
  <si>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</si>
  <si>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</si>
  <si>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</si>
  <si>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</si>
  <si>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</si>
  <si>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</si>
  <si>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</si>
  <si>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</si>
  <si>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</si>
  <si>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</si>
  <si>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</si>
  <si>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</si>
  <si>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</si>
  <si>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</si>
  <si>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</si>
  <si>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</si>
  <si>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</si>
  <si>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</si>
  <si>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</si>
  <si>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</si>
  <si>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</si>
  <si>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</si>
  <si>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</si>
  <si>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</si>
  <si>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</si>
  <si>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</si>
  <si>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</si>
  <si>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</si>
  <si>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</si>
  <si>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</si>
  <si>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</si>
  <si>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</si>
  <si>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</si>
  <si>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</si>
  <si>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</si>
  <si>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</si>
  <si>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</si>
  <si>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</si>
  <si>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</si>
  <si>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</si>
  <si>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</si>
  <si>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</si>
  <si>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</si>
  <si>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</si>
  <si>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</si>
  <si>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</si>
  <si>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</si>
  <si>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</si>
  <si>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</si>
  <si>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</si>
  <si>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</si>
  <si>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</si>
  <si>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</si>
  <si>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</si>
  <si>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</si>
  <si>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</si>
  <si>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</si>
  <si>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</si>
  <si>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</si>
  <si>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</si>
  <si>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</si>
  <si>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</si>
  <si>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</si>
  <si>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</si>
  <si>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</si>
  <si>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</si>
  <si>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</si>
  <si>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</si>
  <si>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</si>
  <si>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</si>
  <si>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</si>
  <si>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</si>
  <si>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</si>
  <si>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</si>
  <si>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</si>
  <si>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</si>
  <si>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</si>
  <si>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</si>
  <si>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</si>
  <si>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</si>
  <si>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</si>
  <si>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</si>
  <si>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</si>
  <si>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</si>
  <si>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</si>
  <si>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</si>
  <si>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</si>
  <si>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</si>
  <si>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</si>
  <si>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</si>
  <si>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</si>
  <si>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</si>
  <si>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</si>
  <si>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</si>
  <si>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</si>
  <si>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</si>
  <si>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</si>
  <si>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</si>
  <si>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</si>
  <si>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</si>
  <si>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</si>
  <si>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</si>
  <si>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</si>
  <si>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</si>
  <si>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</si>
  <si>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</si>
  <si>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</si>
  <si>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</si>
  <si>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</si>
  <si>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</si>
  <si>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</si>
  <si>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</si>
  <si>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</si>
  <si>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</si>
  <si>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</si>
  <si>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</si>
  <si>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</si>
  <si>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</si>
  <si>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</si>
  <si>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</si>
  <si>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</si>
  <si>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</si>
  <si>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</si>
  <si>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</si>
  <si>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</si>
  <si>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</si>
  <si>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</si>
  <si>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</si>
  <si>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</si>
  <si>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</si>
  <si>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</si>
  <si>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</si>
  <si>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</si>
  <si>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</si>
  <si>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</si>
  <si>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</si>
  <si>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</si>
  <si>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</si>
  <si>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</si>
  <si>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</si>
  <si>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</si>
  <si>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</si>
  <si>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</si>
  <si>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</si>
  <si>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</si>
  <si>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</si>
  <si>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</si>
  <si>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</si>
  <si>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</si>
  <si>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</si>
  <si>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</si>
  <si>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</si>
  <si>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</si>
  <si>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</si>
  <si>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</si>
  <si>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</si>
  <si>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</si>
  <si>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</si>
  <si>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</si>
  <si>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</si>
  <si>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</si>
  <si>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</si>
  <si>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</si>
  <si>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</si>
  <si>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</si>
  <si>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</si>
  <si>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</si>
  <si>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</si>
  <si>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</si>
  <si>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</si>
  <si>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</si>
  <si>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</si>
  <si>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</si>
  <si>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</si>
  <si>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</si>
  <si>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</si>
  <si>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</si>
  <si>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</si>
  <si>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</si>
  <si>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</si>
  <si>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</si>
  <si>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</si>
  <si>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</si>
  <si>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</si>
  <si>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</si>
  <si>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</si>
  <si>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</si>
  <si>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</si>
  <si>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</si>
  <si>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</si>
  <si>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</si>
  <si>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</si>
  <si>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</si>
  <si>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</si>
  <si>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</si>
  <si>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</si>
  <si>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</si>
  <si>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</si>
  <si>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</si>
  <si>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</si>
  <si>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</si>
  <si>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</si>
  <si>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</si>
  <si>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</si>
  <si>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</si>
  <si>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</si>
  <si>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</si>
  <si>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</si>
  <si>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</si>
  <si>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</si>
  <si>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</si>
  <si>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</si>
  <si>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</si>
  <si>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</si>
  <si>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</si>
  <si>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</si>
  <si>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</si>
  <si>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</si>
  <si>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</si>
  <si>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</si>
  <si>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</si>
  <si>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</si>
  <si>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</si>
  <si>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</si>
  <si>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</si>
  <si>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</si>
  <si>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</si>
  <si>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</si>
  <si>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</si>
  <si>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</si>
  <si>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</si>
  <si>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</si>
  <si>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</si>
  <si>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</si>
  <si>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</si>
  <si>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</si>
  <si>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</si>
  <si>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</si>
  <si>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</si>
  <si>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</si>
  <si>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</si>
  <si>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</si>
  <si>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</si>
  <si>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</si>
  <si>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</si>
  <si>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</si>
  <si>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</si>
  <si>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</si>
  <si>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</si>
  <si>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</si>
  <si>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</si>
  <si>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</si>
  <si>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</si>
  <si>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</si>
  <si>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</si>
  <si>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</si>
  <si>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</si>
  <si>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</si>
  <si>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</si>
  <si>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</si>
  <si>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</si>
  <si>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</si>
  <si>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</si>
  <si>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</si>
  <si>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</si>
  <si>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</si>
  <si>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</si>
  <si>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</si>
  <si>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</si>
  <si>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</si>
  <si>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</si>
  <si>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</si>
  <si>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</si>
  <si>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</si>
  <si>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</si>
  <si>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</si>
  <si>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</si>
  <si>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</si>
  <si>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</si>
  <si>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</si>
  <si>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</si>
  <si>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</si>
  <si>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</si>
  <si>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</si>
  <si>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</si>
  <si>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</si>
  <si>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</si>
  <si>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</si>
  <si>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</si>
  <si>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</si>
  <si>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</si>
  <si>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</si>
  <si>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</si>
  <si>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</si>
  <si>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</si>
  <si>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</si>
  <si>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</si>
  <si>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</si>
  <si>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</si>
  <si>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</si>
  <si>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</si>
  <si>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</si>
  <si>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</si>
  <si>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</si>
  <si>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</si>
  <si>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</si>
  <si>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</si>
  <si>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Costello</t>
  </si>
  <si>
    <t>alison</t>
  </si>
  <si>
    <t>Los Alamos National Laboratory</t>
  </si>
  <si>
    <t>SM 30 Bikini Atoll Rd</t>
  </si>
  <si>
    <t>505-606-0806/505-480-3261</t>
  </si>
  <si>
    <t>alisonc@lanl.gov</t>
  </si>
  <si>
    <t>Los Alamos</t>
  </si>
  <si>
    <t>New Mexico</t>
  </si>
  <si>
    <t>USA</t>
  </si>
  <si>
    <t>04-20-2012</t>
  </si>
  <si>
    <t>metal</t>
  </si>
  <si>
    <t>BL 2-3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</si>
</sst>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1F497D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1" fillId="0" borderId="0" xfId="0" applyFont="1" applyProtection="1"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Normal="100" workbookViewId="0">
      <pane ySplit="23" topLeftCell="A24" activePane="bottomLeft" state="frozenSplit"/>
      <selection activeCell="C5" sqref="C5"/>
      <selection pane="bottomLeft" activeCell="A25" sqref="A25:XFD2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39" t="s">
        <v>883</v>
      </c>
      <c r="C5" s="9" t="s">
        <v>875</v>
      </c>
    </row>
    <row r="6" spans="1:3">
      <c r="A6" s="17" t="s">
        <v>11</v>
      </c>
      <c r="B6" s="11"/>
    </row>
    <row r="7" spans="1:3">
      <c r="A7" s="17" t="s">
        <v>879</v>
      </c>
      <c r="B7" s="11" t="s">
        <v>885</v>
      </c>
    </row>
    <row r="8" spans="1:3">
      <c r="A8" s="17" t="s">
        <v>13</v>
      </c>
      <c r="B8" s="11" t="s">
        <v>886</v>
      </c>
    </row>
    <row r="9" spans="1:3">
      <c r="A9" s="17" t="s">
        <v>14</v>
      </c>
      <c r="B9" s="11" t="s">
        <v>887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888</v>
      </c>
    </row>
    <row r="12" spans="1:3">
      <c r="A12" s="17" t="s">
        <v>26</v>
      </c>
      <c r="B12" s="11" t="s">
        <v>884</v>
      </c>
    </row>
    <row r="13" spans="1:3">
      <c r="A13" s="17" t="s">
        <v>839</v>
      </c>
      <c r="B13" s="22">
        <v>3666</v>
      </c>
    </row>
    <row r="14" spans="1:3">
      <c r="A14" s="17" t="s">
        <v>16</v>
      </c>
      <c r="B14" s="40" t="s">
        <v>889</v>
      </c>
    </row>
    <row r="15" spans="1:3">
      <c r="A15" s="17" t="s">
        <v>41</v>
      </c>
      <c r="B15" s="12" t="s">
        <v>891</v>
      </c>
      <c r="C15" s="9" t="s">
        <v>854</v>
      </c>
    </row>
    <row r="16" spans="1:3">
      <c r="A16" s="17" t="s">
        <v>40</v>
      </c>
      <c r="B16" s="13">
        <v>41050</v>
      </c>
      <c r="C16" s="9" t="s">
        <v>854</v>
      </c>
    </row>
    <row r="17" spans="1:34">
      <c r="A17" s="17" t="s">
        <v>811</v>
      </c>
      <c r="B17" s="41">
        <v>41053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5</v>
      </c>
      <c r="C19" s="9" t="s">
        <v>43</v>
      </c>
    </row>
    <row r="20" spans="1:34">
      <c r="A20" s="17" t="s">
        <v>808</v>
      </c>
      <c r="B20" s="38">
        <v>5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534</v>
      </c>
      <c r="C24" s="18">
        <v>0.376</v>
      </c>
      <c r="D24" s="30">
        <f>IF(Table5[[#This Row],[Mass (g)]]="","",Table5[[#This Row],[Mass (g)]]*VLOOKUP(Table5[[#This Row],[Nuclide]],Doedata,4)*37000000000)</f>
        <v>865326400</v>
      </c>
      <c r="E24" s="10" t="s">
        <v>890</v>
      </c>
      <c r="F24" s="10" t="s">
        <v>31</v>
      </c>
      <c r="I24" s="10"/>
      <c r="J24" s="26">
        <f>IF(Table5[[#This Row],[Activity (Bq)]]="","",Table5[[#This Row],[Activity (Bq)]]/37000000000)</f>
        <v>2.33872E-2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1</v>
      </c>
      <c r="B25" s="9" t="s">
        <v>77</v>
      </c>
      <c r="C25" s="18">
        <v>2.9E-4</v>
      </c>
      <c r="D25" s="30">
        <f>IF(Table5[[#This Row],[Mass (g)]]="","",Table5[[#This Row],[Mass (g)]]*VLOOKUP(Table5[[#This Row],[Nuclide]],Doedata,4)*37000000000)</f>
        <v>36803900</v>
      </c>
      <c r="E25" s="10" t="s">
        <v>819</v>
      </c>
      <c r="F25" s="10" t="s">
        <v>31</v>
      </c>
      <c r="I25" s="10"/>
      <c r="J25" s="26">
        <f>IF(Table5[[#This Row],[Activity (Bq)]]="","",Table5[[#This Row],[Activity (Bq)]]/37000000000)</f>
        <v>9.9470000000000005E-4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1</v>
      </c>
      <c r="B26" s="9" t="s">
        <v>533</v>
      </c>
      <c r="C26" s="18">
        <v>4.3999999999999999E-5</v>
      </c>
      <c r="D26" s="30">
        <f>IF(Table5[[#This Row],[Mass (g)]]="","",Table5[[#This Row],[Mass (g)]]*VLOOKUP(Table5[[#This Row],[Nuclide]],Doedata,4)*37000000000)</f>
        <v>27838800.000000004</v>
      </c>
      <c r="E26" s="10" t="s">
        <v>819</v>
      </c>
      <c r="F26" s="10" t="s">
        <v>31</v>
      </c>
      <c r="I26" s="10"/>
      <c r="J26" s="26">
        <f>IF(Table5[[#This Row],[Activity (Bq)]]="","",Table5[[#This Row],[Activity (Bq)]]/37000000000)</f>
        <v>7.5240000000000007E-4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1</v>
      </c>
      <c r="B27" s="9" t="s">
        <v>535</v>
      </c>
      <c r="C27" s="18">
        <v>2.3599999999999999E-2</v>
      </c>
      <c r="D27" s="30">
        <f>IF(Table5[[#This Row],[Mass (g)]]="","",Table5[[#This Row],[Mass (g)]]*VLOOKUP(Table5[[#This Row],[Nuclide]],Doedata,4)*37000000000)</f>
        <v>199089600</v>
      </c>
      <c r="E27" s="10" t="s">
        <v>819</v>
      </c>
      <c r="F27" s="10" t="s">
        <v>31</v>
      </c>
      <c r="I27" s="10"/>
      <c r="J27" s="26">
        <f>IF(Table5[[#This Row],[Activity (Bq)]]="","",Table5[[#This Row],[Activity (Bq)]]/37000000000)</f>
        <v>5.3807999999999998E-3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1</v>
      </c>
      <c r="B28" s="9" t="s">
        <v>536</v>
      </c>
      <c r="C28" s="18">
        <v>3.6000000000000002E-4</v>
      </c>
      <c r="D28" s="30">
        <f>IF(Table5[[#This Row],[Mass (g)]]="","",Table5[[#This Row],[Mass (g)]]*VLOOKUP(Table5[[#This Row],[Nuclide]],Doedata,4)*37000000000)</f>
        <v>1371960000</v>
      </c>
      <c r="E28" s="10" t="s">
        <v>819</v>
      </c>
      <c r="F28" s="10" t="s">
        <v>31</v>
      </c>
      <c r="I28" s="10"/>
      <c r="J28" s="26">
        <f>IF(Table5[[#This Row],[Activity (Bq)]]="","",Table5[[#This Row],[Activity (Bq)]]/37000000000)</f>
        <v>3.7080000000000002E-2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1</v>
      </c>
      <c r="B29" s="9" t="s">
        <v>537</v>
      </c>
      <c r="C29" s="18">
        <v>1.92E-4</v>
      </c>
      <c r="D29" s="30">
        <f>IF(Table5[[#This Row],[Mass (g)]]="","",Table5[[#This Row],[Mass (g)]]*VLOOKUP(Table5[[#This Row],[Nuclide]],Doedata,4)*37000000000)</f>
        <v>27918.720000000005</v>
      </c>
      <c r="E29" s="10" t="s">
        <v>819</v>
      </c>
      <c r="F29" s="10" t="s">
        <v>31</v>
      </c>
      <c r="I29" s="10"/>
      <c r="J29" s="26">
        <f>IF(Table5[[#This Row],[Activity (Bq)]]="","",Table5[[#This Row],[Activity (Bq)]]/37000000000)</f>
        <v>7.5456000000000011E-7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2</v>
      </c>
      <c r="B31" s="9" t="s">
        <v>35</v>
      </c>
      <c r="C31" s="18">
        <v>0.4</v>
      </c>
      <c r="D31" s="30">
        <f>IF(Table5[[#This Row],[Mass (g)]]="","",Table5[[#This Row],[Mass (g)]]*VLOOKUP(Table5[[#This Row],[Nuclide]],Doedata,4)*37000000000)</f>
        <v>4972.8</v>
      </c>
      <c r="E31" s="10" t="s">
        <v>819</v>
      </c>
      <c r="F31" s="10" t="s">
        <v>31</v>
      </c>
      <c r="I31" s="10"/>
      <c r="J31" s="26">
        <f>IF(Table5[[#This Row],[Activity (Bq)]]="","",Table5[[#This Row],[Activity (Bq)]]/37000000000)</f>
        <v>1.3440000000000001E-7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121843</cp:lastModifiedBy>
  <cp:lastPrinted>2012-04-20T17:46:28Z</cp:lastPrinted>
  <dcterms:created xsi:type="dcterms:W3CDTF">2010-11-12T20:51:00Z</dcterms:created>
  <dcterms:modified xsi:type="dcterms:W3CDTF">2012-04-20T18:07:48Z</dcterms:modified>
</cp:coreProperties>
</file>