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codeName="ThisWorkbook" hidePivotFieldList="1" autoCompressPictures="0"/>
  <bookViews>
    <workbookView xWindow="880" yWindow="880" windowWidth="24720" windowHeight="1518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Here)'!$A$1:$I$55</definedName>
  </definedNames>
  <calcPr calcId="140001" concurrentCalc="0"/>
  <pivotCaches>
    <pivotCache cacheId="3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7" i="1" l="1"/>
  <c r="J56" i="1"/>
  <c r="D56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58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<sst xmlns="http://schemas.openxmlformats.org/spreadsheetml/2006/main" count="3499" uniqueCount="950">
  <si>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</si>
  <si>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</si>
  <si>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</si>
  <si>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</si>
  <si>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</si>
  <si>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</si>
  <si>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</si>
  <si>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</si>
  <si>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</si>
  <si>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</si>
  <si>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</si>
  <si>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</si>
  <si>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</si>
  <si>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</si>
  <si>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</si>
  <si>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</si>
  <si>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</si>
  <si>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</si>
  <si>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</si>
  <si>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</si>
  <si>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</si>
  <si>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</si>
  <si>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</si>
  <si>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</si>
  <si>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</si>
  <si>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</si>
  <si>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</si>
  <si>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</si>
  <si>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</si>
  <si>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</si>
  <si>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</si>
  <si>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</si>
  <si>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</si>
  <si>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</si>
  <si>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</si>
  <si>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</si>
  <si>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</si>
  <si>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</si>
  <si>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</si>
  <si>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</si>
  <si>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</si>
  <si>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</si>
  <si>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</si>
  <si>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</si>
  <si>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</si>
  <si>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</si>
  <si>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</si>
  <si>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</si>
  <si>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</si>
  <si>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</si>
  <si>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</si>
  <si>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</si>
  <si>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</si>
  <si>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</si>
  <si>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</si>
  <si>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</si>
  <si>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</si>
  <si>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</si>
  <si>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</si>
  <si>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</si>
  <si>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</si>
  <si>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</si>
  <si>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</si>
  <si>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</si>
  <si>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</si>
  <si>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</si>
  <si>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</si>
  <si>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</si>
  <si>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</si>
  <si>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</si>
  <si>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</si>
  <si>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</si>
  <si>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</si>
  <si>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</si>
  <si>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</si>
  <si>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</si>
  <si>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</si>
  <si>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</si>
  <si>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</si>
  <si>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</si>
  <si>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</si>
  <si>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</si>
  <si>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</si>
  <si>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</si>
  <si>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</si>
  <si>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</si>
  <si>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</si>
  <si>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</si>
  <si>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</si>
  <si>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</si>
  <si>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</si>
  <si>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</si>
  <si>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</si>
  <si>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</si>
  <si>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</si>
  <si>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</si>
  <si>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</si>
  <si>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</si>
  <si>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</si>
  <si>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</si>
  <si>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</si>
  <si>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</si>
  <si>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</si>
  <si>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</si>
  <si>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</si>
  <si>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</si>
  <si>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</si>
  <si>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</si>
  <si>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</si>
  <si>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</si>
  <si>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</si>
  <si>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</si>
  <si>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</si>
  <si>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</si>
  <si>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</si>
  <si>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</si>
  <si>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</si>
  <si>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</si>
  <si>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</si>
  <si>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</si>
  <si>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</si>
  <si>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</si>
  <si>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</si>
  <si>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</si>
  <si>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</si>
  <si>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</si>
  <si>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</si>
  <si>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</si>
  <si>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</si>
  <si>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</si>
  <si>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</si>
  <si>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</si>
  <si>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</si>
  <si>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</si>
  <si>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</si>
  <si>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</si>
  <si>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</si>
  <si>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</si>
  <si>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</si>
  <si>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</si>
  <si>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</si>
  <si>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</si>
  <si>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</si>
  <si>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</si>
  <si>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</si>
  <si>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</si>
  <si>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</si>
  <si>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</si>
  <si>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</si>
  <si>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</si>
  <si>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</si>
  <si>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</si>
  <si>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</si>
  <si>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</si>
  <si>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</si>
  <si>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</si>
  <si>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</si>
  <si>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</si>
  <si>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</si>
  <si>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</si>
  <si>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</si>
  <si>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</si>
  <si>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</si>
  <si>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</si>
  <si>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</si>
  <si>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</si>
  <si>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</si>
  <si>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</si>
  <si>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</si>
  <si>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</si>
  <si>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</si>
  <si>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</si>
  <si>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</si>
  <si>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</si>
  <si>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</si>
  <si>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</si>
  <si>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</si>
  <si>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</si>
  <si>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</si>
  <si>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</si>
  <si>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</si>
  <si>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</si>
  <si>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</si>
  <si>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</si>
  <si>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</si>
  <si>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</si>
  <si>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</si>
  <si>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</si>
  <si>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</si>
  <si>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</si>
  <si>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</si>
  <si>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</si>
  <si>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</si>
  <si>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</si>
  <si>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</si>
  <si>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</si>
  <si>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</si>
  <si>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</si>
  <si>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</si>
  <si>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</si>
  <si>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</si>
  <si>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</si>
  <si>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</si>
  <si>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</si>
  <si>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</si>
  <si>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</si>
  <si>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</si>
  <si>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</si>
  <si>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</si>
  <si>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</si>
  <si>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</si>
  <si>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</si>
  <si>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</si>
  <si>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</si>
  <si>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</si>
  <si>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</si>
  <si>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</si>
  <si>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</si>
  <si>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</si>
  <si>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</si>
  <si>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</si>
  <si>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</si>
  <si>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</si>
  <si>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</si>
  <si>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</si>
  <si>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</si>
  <si>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</si>
  <si>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</si>
  <si>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</si>
  <si>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</si>
  <si>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</si>
  <si>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</si>
  <si>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</si>
  <si>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</si>
  <si>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</si>
  <si>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</si>
  <si>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</si>
  <si>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</si>
  <si>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</si>
  <si>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</si>
  <si>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</si>
  <si>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</si>
  <si>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</si>
  <si>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</si>
  <si>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</si>
  <si>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</si>
  <si>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</si>
  <si>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</si>
  <si>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</si>
  <si>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</si>
  <si>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</si>
  <si>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</si>
  <si>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</si>
  <si>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</si>
  <si>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</si>
  <si>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</si>
  <si>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</si>
  <si>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</si>
  <si>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</si>
  <si>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</si>
  <si>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</si>
  <si>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</si>
  <si>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</si>
  <si>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</si>
  <si>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</si>
  <si>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</si>
  <si>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</si>
  <si>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</si>
  <si>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</si>
  <si>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</si>
  <si>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</si>
  <si>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</si>
  <si>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</si>
  <si>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</si>
  <si>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</si>
  <si>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</si>
  <si>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</si>
  <si>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</si>
  <si>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</si>
  <si>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</si>
  <si>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</si>
  <si>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</si>
  <si>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</si>
  <si>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</si>
  <si>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</si>
  <si>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</si>
  <si>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</si>
  <si>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</si>
  <si>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</si>
  <si>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</si>
  <si>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</si>
  <si>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</si>
  <si>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</si>
  <si>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</si>
  <si>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</si>
  <si>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</si>
  <si>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</si>
  <si>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</si>
  <si>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</si>
  <si>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</si>
  <si>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</si>
  <si>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</si>
  <si>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</si>
  <si>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</si>
  <si>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</si>
  <si>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</si>
  <si>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</si>
  <si>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</si>
  <si>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</si>
  <si>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</si>
  <si>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</si>
  <si>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</si>
  <si>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</si>
  <si>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</si>
  <si>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</si>
  <si>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</si>
  <si>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</si>
  <si>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</si>
  <si>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</si>
  <si>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</si>
  <si>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</si>
  <si>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</si>
  <si>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</si>
  <si>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</si>
  <si>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</si>
  <si>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</si>
  <si>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</si>
  <si>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</si>
  <si>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</si>
  <si>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</si>
  <si>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</si>
  <si>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</si>
  <si>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</si>
  <si>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</si>
  <si>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</si>
  <si>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</si>
  <si>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</si>
  <si>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</si>
  <si>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</si>
  <si>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</si>
  <si>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</si>
  <si>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</si>
  <si>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</si>
  <si>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</si>
  <si>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</si>
  <si>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</si>
  <si>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</si>
  <si>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</si>
  <si>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</si>
  <si>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</si>
  <si>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</si>
  <si>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</si>
  <si>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</si>
  <si>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</si>
  <si>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</si>
  <si>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</si>
  <si>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</si>
  <si>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</si>
  <si>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</si>
  <si>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</si>
  <si>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</si>
  <si>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</si>
  <si>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</si>
  <si>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</si>
  <si>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</si>
  <si>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</si>
  <si>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</si>
  <si>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</si>
  <si>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</si>
  <si>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</si>
  <si>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</si>
  <si>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</si>
  <si>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</si>
  <si>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</si>
  <si>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</si>
  <si>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</si>
  <si>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</si>
  <si>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</si>
  <si>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</si>
  <si>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</si>
  <si>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</si>
  <si>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</si>
  <si>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</si>
  <si>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</si>
  <si>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</si>
  <si>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</si>
  <si>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</si>
  <si>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</si>
  <si>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</si>
  <si>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</si>
  <si>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</si>
  <si>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</si>
  <si>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</si>
  <si>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</si>
  <si>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</si>
  <si>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</si>
  <si>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</si>
  <si>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</si>
  <si>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</si>
  <si>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</si>
  <si>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</si>
  <si>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</si>
  <si>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</si>
  <si>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</si>
  <si>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</si>
  <si>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</si>
  <si>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</si>
  <si>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</si>
  <si>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</si>
  <si>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</si>
  <si>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</si>
  <si>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</si>
  <si>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</si>
  <si>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</si>
  <si>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</si>
  <si>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</si>
  <si>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</si>
  <si>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</si>
  <si>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</si>
  <si>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</si>
  <si>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</si>
  <si>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</si>
  <si>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</si>
  <si>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</si>
  <si>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</si>
  <si>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</si>
  <si>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</si>
  <si>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</si>
  <si>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</si>
  <si>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</si>
  <si>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</si>
  <si>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</si>
  <si>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</si>
  <si>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</si>
  <si>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</si>
  <si>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</si>
  <si>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</si>
  <si>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</si>
  <si>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</si>
  <si>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</si>
  <si>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</si>
  <si>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</si>
  <si>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</si>
  <si>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</si>
  <si>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</si>
  <si>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</si>
  <si>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</si>
  <si>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</si>
  <si>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</si>
  <si>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</si>
  <si>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</si>
  <si>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</si>
  <si>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</si>
  <si>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</si>
  <si>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</si>
  <si>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</si>
  <si>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</si>
  <si>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</si>
  <si>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</si>
  <si>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</si>
  <si>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</si>
  <si>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</si>
  <si>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</si>
  <si>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</si>
  <si>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</si>
  <si>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</si>
  <si>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</si>
  <si>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</si>
  <si>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</si>
  <si>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</si>
  <si>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</si>
  <si>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</si>
  <si>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</si>
  <si>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</si>
  <si>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</si>
  <si>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</si>
  <si>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</si>
  <si>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</si>
  <si>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</si>
  <si>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</si>
  <si>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</si>
  <si>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</si>
  <si>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</si>
  <si>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</si>
  <si>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</si>
  <si>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</si>
  <si>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</si>
  <si>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</si>
  <si>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</si>
  <si>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</si>
  <si>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</si>
  <si>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</si>
  <si>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</si>
  <si>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</si>
  <si>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</si>
  <si>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</si>
  <si>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</si>
  <si>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</si>
  <si>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</si>
  <si>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</si>
  <si>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</si>
  <si>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</si>
  <si>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</si>
  <si>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</si>
  <si>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</si>
  <si>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</si>
  <si>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</si>
  <si>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</si>
  <si>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</si>
  <si>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</si>
  <si>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</si>
  <si>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</si>
  <si>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</si>
  <si>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</si>
  <si>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</si>
  <si>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</si>
  <si>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</si>
  <si>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</si>
  <si>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</si>
  <si>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</si>
  <si>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</si>
  <si>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</si>
  <si>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</si>
  <si>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</si>
  <si>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</si>
  <si>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</si>
  <si>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</si>
  <si>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</si>
  <si>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</si>
  <si>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</si>
  <si>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</si>
  <si>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</si>
  <si>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</si>
  <si>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</si>
  <si>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</si>
  <si>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</si>
  <si>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</si>
  <si>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</si>
  <si>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</si>
  <si>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</si>
  <si>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</si>
  <si>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</si>
  <si>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</si>
  <si>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</si>
  <si>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</si>
  <si>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</si>
  <si>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</si>
  <si>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</si>
  <si>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</si>
  <si>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</si>
  <si>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</si>
  <si>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</si>
  <si>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</si>
  <si>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</si>
  <si>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</si>
  <si>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</si>
  <si>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</si>
  <si>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</si>
  <si>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</si>
  <si>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</si>
  <si>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</si>
  <si>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</si>
  <si>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</si>
  <si>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</si>
  <si>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</si>
  <si>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</si>
  <si>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</si>
  <si>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</si>
  <si>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</si>
  <si>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</si>
  <si>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</si>
  <si>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</si>
  <si>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</si>
  <si>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</si>
  <si>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</si>
  <si>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</si>
  <si>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</si>
  <si>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</si>
  <si>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</si>
  <si>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</si>
  <si>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</si>
  <si>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</si>
  <si>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</si>
  <si>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</si>
  <si>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</si>
  <si>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</si>
  <si>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</si>
  <si>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</si>
  <si>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</si>
  <si>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</si>
  <si>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</si>
  <si>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</si>
  <si>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</si>
  <si>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</si>
  <si>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</si>
  <si>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</si>
  <si>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</si>
  <si>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</si>
  <si>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</si>
  <si>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</si>
  <si>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</si>
  <si>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</si>
  <si>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</si>
  <si>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</si>
  <si>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</si>
  <si>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</si>
  <si>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</si>
  <si>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</si>
  <si>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</si>
  <si>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</si>
  <si>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</si>
  <si>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</si>
  <si>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</si>
  <si>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</si>
  <si>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</si>
  <si>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</si>
  <si>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</si>
  <si>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</si>
  <si>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</si>
  <si>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</si>
  <si>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</si>
  <si>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</si>
  <si>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</si>
  <si>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</si>
  <si>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</si>
  <si>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</si>
  <si>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</si>
  <si>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</si>
  <si>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</si>
  <si>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</si>
  <si>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</si>
  <si>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</si>
  <si>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</si>
  <si>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</si>
  <si>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</si>
  <si>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</si>
  <si>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</si>
  <si>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</si>
  <si>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</si>
  <si>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</si>
  <si>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</si>
  <si>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</si>
  <si>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</si>
  <si>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</si>
  <si>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</si>
  <si>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</si>
  <si>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</si>
  <si>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</si>
  <si>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</si>
  <si>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</si>
  <si>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</si>
  <si>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</si>
  <si>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</si>
  <si>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</si>
  <si>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</si>
  <si>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</si>
  <si>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</si>
  <si>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</si>
  <si>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</si>
  <si>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</si>
  <si>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</si>
  <si>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</si>
  <si>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</si>
  <si>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</si>
  <si>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</si>
  <si>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</si>
  <si>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</si>
  <si>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</si>
  <si>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</si>
  <si>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</si>
  <si>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</si>
  <si>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</si>
  <si>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</si>
  <si>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</si>
  <si>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</si>
  <si>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</si>
  <si>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</si>
  <si>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</si>
  <si>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</si>
  <si>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</si>
  <si>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</si>
  <si>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</si>
  <si>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</si>
  <si>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</si>
  <si>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</si>
  <si>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</si>
  <si>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</si>
  <si>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</si>
  <si>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</si>
  <si>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</si>
  <si>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</si>
  <si>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</si>
  <si>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</si>
  <si>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</si>
  <si>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</si>
  <si>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</si>
  <si>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</si>
  <si>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</si>
  <si>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</si>
  <si>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</si>
  <si>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</si>
  <si>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</si>
  <si>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</si>
  <si>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</si>
  <si>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</si>
  <si>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</si>
  <si>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</si>
  <si>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</si>
  <si>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</si>
  <si>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</si>
  <si>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</si>
  <si>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</si>
  <si>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</si>
  <si>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</si>
  <si>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</si>
  <si>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</si>
  <si>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</si>
  <si>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</si>
  <si>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</si>
  <si>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</si>
  <si>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</si>
  <si>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</si>
  <si>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</si>
  <si>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</si>
  <si>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</si>
  <si>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</si>
  <si>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</si>
  <si>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</si>
  <si>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</si>
  <si>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</si>
  <si>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</si>
  <si>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</si>
  <si>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</si>
  <si>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</si>
  <si>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</si>
  <si>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</si>
  <si>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</si>
  <si>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</si>
  <si>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</si>
  <si>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</si>
  <si>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</si>
  <si>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</si>
  <si>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</si>
  <si>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</si>
  <si>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</si>
  <si>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</si>
  <si>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</si>
  <si>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</si>
  <si>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</si>
  <si>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</si>
  <si>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</si>
  <si>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</si>
  <si>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</si>
  <si>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</si>
  <si>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</si>
  <si>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</si>
  <si>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</si>
  <si>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</si>
  <si>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</si>
  <si>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</si>
  <si>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</si>
  <si>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</si>
  <si>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</si>
  <si>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</si>
  <si>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</si>
  <si>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</si>
  <si>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</si>
  <si>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</si>
  <si>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</si>
  <si>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</si>
  <si>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</si>
  <si>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</si>
  <si>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</si>
  <si>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</si>
  <si>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</si>
  <si>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</si>
  <si>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</si>
  <si>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</si>
  <si>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</si>
  <si>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</si>
  <si>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</si>
  <si>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</si>
  <si>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</si>
  <si>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</si>
  <si>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</si>
  <si>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</si>
  <si>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</si>
  <si>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</si>
  <si>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</si>
  <si>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</si>
  <si>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</si>
  <si>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</si>
  <si>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</si>
  <si>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</si>
  <si>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</si>
  <si>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</si>
  <si>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</si>
  <si>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</si>
  <si>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</si>
  <si>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</si>
  <si>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</si>
  <si>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</si>
  <si>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</si>
  <si>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</si>
  <si>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</si>
  <si>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</si>
  <si>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</si>
  <si>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</si>
  <si>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</si>
  <si>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</si>
  <si>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</si>
  <si>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</si>
  <si>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</si>
  <si>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</si>
  <si>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</si>
  <si>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</si>
  <si>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</si>
  <si>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</si>
  <si>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</si>
  <si>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</si>
  <si>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</si>
  <si>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</si>
  <si>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</si>
  <si>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</si>
  <si>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</si>
  <si>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</si>
  <si>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</si>
  <si>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</si>
  <si>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</si>
  <si>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</si>
  <si>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</si>
  <si>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</si>
  <si>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</si>
  <si>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</si>
  <si>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</si>
  <si>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</si>
  <si>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</si>
  <si>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</si>
  <si>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</si>
  <si>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</si>
  <si>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</si>
  <si>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</si>
  <si>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</si>
  <si>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</si>
  <si>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</si>
  <si>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</si>
  <si>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</si>
  <si>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</si>
  <si>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</si>
  <si>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</si>
  <si>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</si>
  <si>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</si>
  <si>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</si>
  <si>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</si>
  <si>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</si>
  <si>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</si>
  <si>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</si>
  <si>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</si>
  <si>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</si>
  <si>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</si>
  <si>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</si>
  <si>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</si>
  <si>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</si>
  <si>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</si>
  <si>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</si>
  <si>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</si>
  <si>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</si>
  <si>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</si>
  <si>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</si>
  <si>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</si>
  <si>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</si>
  <si>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</si>
  <si>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</si>
  <si>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</si>
  <si>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</si>
  <si>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</si>
  <si>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</si>
  <si>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</si>
  <si>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</si>
  <si>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</si>
  <si>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</si>
  <si>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Comments</t>
  </si>
  <si>
    <t>Lukens</t>
  </si>
  <si>
    <t>Wayne</t>
  </si>
  <si>
    <t>Lawrence Berkeley National Lab</t>
  </si>
  <si>
    <t>MS 70A-1150</t>
  </si>
  <si>
    <t>wwlukens@lbl.gov</t>
  </si>
  <si>
    <t>Berkeley</t>
  </si>
  <si>
    <t>US</t>
  </si>
  <si>
    <t>510 486 4305</t>
  </si>
  <si>
    <t>3746</t>
  </si>
  <si>
    <t>11/2/2012</t>
  </si>
  <si>
    <t>Not necessary for return to LBNL</t>
  </si>
  <si>
    <t>11-2</t>
  </si>
  <si>
    <t>solid</t>
  </si>
  <si>
    <t>oxide</t>
  </si>
  <si>
    <t>liquid</t>
  </si>
  <si>
    <t>GTSC0030</t>
  </si>
  <si>
    <t>GTSC1071</t>
  </si>
  <si>
    <t>GTSC1072</t>
  </si>
  <si>
    <t>GTSC1073</t>
  </si>
  <si>
    <t>GTSC1074</t>
  </si>
  <si>
    <t>GTSC1075</t>
  </si>
  <si>
    <t>GTSC1076</t>
  </si>
  <si>
    <t>GTSC1077</t>
  </si>
  <si>
    <t>GTSC1070</t>
  </si>
  <si>
    <t>UO2 - uranium dioxide</t>
  </si>
  <si>
    <t>Concrete sample</t>
  </si>
  <si>
    <t>Tc on ion exchange resin</t>
  </si>
  <si>
    <t>Tc in iron oxide</t>
  </si>
  <si>
    <t>Tc in titanium oxide</t>
  </si>
  <si>
    <t>Lukens - TRU</t>
  </si>
  <si>
    <t>Lukens-Tc</t>
  </si>
  <si>
    <t>Tc in concrete</t>
  </si>
  <si>
    <t>GTSC1078</t>
  </si>
  <si>
    <t>GTSC1079</t>
  </si>
  <si>
    <t>GTSC1080</t>
  </si>
  <si>
    <t>GTSC1081</t>
  </si>
  <si>
    <t>GTSC1082</t>
  </si>
  <si>
    <t>GTSC1083</t>
  </si>
  <si>
    <t>GTSC1084</t>
  </si>
  <si>
    <t>Tc in glass</t>
  </si>
  <si>
    <t>GTSC1085</t>
  </si>
  <si>
    <t>1J</t>
  </si>
  <si>
    <t>Tc phosphotungstate in acetonitrile</t>
  </si>
  <si>
    <t>GTSC1086</t>
  </si>
  <si>
    <t>GTSC1087</t>
  </si>
  <si>
    <t>GTSC1088</t>
  </si>
  <si>
    <t>GTSC1089</t>
  </si>
  <si>
    <t>GTSC1090</t>
  </si>
  <si>
    <t>GTSC1091</t>
  </si>
  <si>
    <t>GTSC1092</t>
  </si>
  <si>
    <t>GTSC1093</t>
  </si>
  <si>
    <t>GTSC1094</t>
  </si>
  <si>
    <t>Tc in 3 M HCl in 75% water, 25% isopropanol</t>
  </si>
  <si>
    <t>Tc in 3 M HCl in 75% water, 25% isopropanol plus titanium dioxide</t>
  </si>
  <si>
    <t>Tc in 3 M HCl in 75% water, 25% isopropanol plus titanium dioxide plus phosphomolybdic acid</t>
  </si>
  <si>
    <t>Tc in 0.25 M sulfuric acid in 75% water, 25% isopropanol plus titanium dioxide</t>
  </si>
  <si>
    <t>Tc in 0.25 M sulfuric acid  in 75% water, 25% isopropanol plus titanium dioxide plus phosphomolybdic acid</t>
  </si>
  <si>
    <t xml:space="preserve"> </t>
  </si>
  <si>
    <t>Sample GTSC1071 is 0.05 uR/hr at contact; all others have no measurable dose</t>
  </si>
  <si>
    <t>Survey information</t>
  </si>
  <si>
    <t>Single smear taken on all tertiary contaimnet (all samples smeared); no detectable activity was found</t>
  </si>
  <si>
    <t>Scaler 2: Ludlum 3030E, alpha bkg 0.6 cpm, efficiency 40%; beta bkg 30 cpm; efficiency 18 % (used for sample GTSC0030 and GTSC 1071)</t>
  </si>
  <si>
    <t>Ion chamber: Victoreen 450P (used for all samples)</t>
  </si>
  <si>
    <t>Every primay container smear tested and found to be less than 20 dpm alpha and 1000 dpm beta/gamma per 100 sq cm</t>
  </si>
  <si>
    <t>Scaler 1: Eberline BC 4, beta/gamma bkg 21 cpm, efficiency 17% (Used for GTSC 1070 and GTSC 1072 through 1096)</t>
  </si>
  <si>
    <t>Tc phosphotungstate in acetonitrile, trace bromine</t>
  </si>
  <si>
    <t>GTSC1095</t>
  </si>
  <si>
    <t>GTSC1096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</si>
</sst>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rgb="FFDCE6F1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1">
    <xf numFmtId="0" fontId="0" fillId="0" borderId="0"/>
    <xf numFmtId="0" fontId="7" fillId="3" borderId="0" applyNumberFormat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1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7" fillId="3" borderId="0" xfId="1" applyProtection="1">
      <protection locked="0"/>
    </xf>
    <xf numFmtId="0" fontId="7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3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8" fillId="0" borderId="0" xfId="0" applyFont="1" applyProtection="1">
      <protection locked="0"/>
    </xf>
    <xf numFmtId="0" fontId="0" fillId="4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0" fontId="13" fillId="6" borderId="4" xfId="0" applyFont="1" applyFill="1" applyBorder="1" applyProtection="1">
      <protection locked="0"/>
    </xf>
    <xf numFmtId="0" fontId="0" fillId="0" borderId="0" xfId="0" applyAlignment="1" applyProtection="1">
      <protection locked="0"/>
    </xf>
    <xf numFmtId="0" fontId="0" fillId="7" borderId="5" xfId="0" applyFill="1" applyBorder="1" applyAlignment="1" applyProtection="1">
      <alignment horizontal="center"/>
      <protection locked="0"/>
    </xf>
    <xf numFmtId="0" fontId="0" fillId="7" borderId="6" xfId="0" applyFill="1" applyBorder="1" applyAlignment="1" applyProtection="1">
      <alignment horizontal="center"/>
      <protection locked="0"/>
    </xf>
    <xf numFmtId="0" fontId="0" fillId="7" borderId="6" xfId="0" applyFill="1" applyBorder="1" applyProtection="1">
      <protection locked="0"/>
    </xf>
    <xf numFmtId="0" fontId="0" fillId="7" borderId="7" xfId="0" applyFill="1" applyBorder="1" applyProtection="1">
      <protection locked="0"/>
    </xf>
    <xf numFmtId="0" fontId="0" fillId="7" borderId="8" xfId="0" applyFill="1" applyBorder="1" applyAlignment="1" applyProtection="1">
      <alignment horizontal="center"/>
      <protection locked="0"/>
    </xf>
    <xf numFmtId="0" fontId="0" fillId="7" borderId="0" xfId="0" applyFill="1" applyBorder="1" applyAlignment="1" applyProtection="1">
      <alignment horizontal="center"/>
      <protection locked="0"/>
    </xf>
    <xf numFmtId="0" fontId="0" fillId="7" borderId="0" xfId="0" applyFill="1" applyBorder="1" applyProtection="1">
      <protection locked="0"/>
    </xf>
    <xf numFmtId="0" fontId="0" fillId="7" borderId="9" xfId="0" applyFill="1" applyBorder="1" applyProtection="1">
      <protection locked="0"/>
    </xf>
    <xf numFmtId="0" fontId="0" fillId="7" borderId="8" xfId="0" applyFill="1" applyBorder="1" applyAlignment="1" applyProtection="1">
      <protection locked="0"/>
    </xf>
    <xf numFmtId="0" fontId="0" fillId="7" borderId="10" xfId="0" applyFill="1" applyBorder="1" applyAlignment="1" applyProtection="1">
      <protection locked="0"/>
    </xf>
    <xf numFmtId="0" fontId="0" fillId="7" borderId="11" xfId="0" applyFill="1" applyBorder="1" applyAlignment="1" applyProtection="1">
      <alignment horizontal="center"/>
      <protection locked="0"/>
    </xf>
    <xf numFmtId="0" fontId="0" fillId="7" borderId="11" xfId="0" applyFill="1" applyBorder="1" applyProtection="1">
      <protection locked="0"/>
    </xf>
    <xf numFmtId="0" fontId="0" fillId="7" borderId="12" xfId="0" applyFill="1" applyBorder="1" applyProtection="1">
      <protection locked="0"/>
    </xf>
  </cellXfs>
  <cellStyles count="41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506096</xdr:colOff>
      <xdr:row>1</xdr:row>
      <xdr:rowOff>111125</xdr:rowOff>
    </xdr:from>
    <xdr:to>
      <xdr:col>10</xdr:col>
      <xdr:colOff>458471</xdr:colOff>
      <xdr:row>9</xdr:row>
      <xdr:rowOff>111125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177800</xdr:colOff>
      <xdr:row>22</xdr:row>
      <xdr:rowOff>292100</xdr:rowOff>
    </xdr:from>
    <xdr:to>
      <xdr:col>10</xdr:col>
      <xdr:colOff>596900</xdr:colOff>
      <xdr:row>27</xdr:row>
      <xdr:rowOff>0</xdr:rowOff>
    </xdr:to>
    <xdr:sp macro="" textlink="">
      <xdr:nvSpPr>
        <xdr:cNvPr id="2090" name="Right Brace 1"/>
        <xdr:cNvSpPr>
          <a:spLocks/>
        </xdr:cNvSpPr>
      </xdr:nvSpPr>
      <xdr:spPr bwMode="auto">
        <a:xfrm>
          <a:off x="16103600" y="4203700"/>
          <a:ext cx="419100" cy="723900"/>
        </a:xfrm>
        <a:prstGeom prst="rightBrace">
          <a:avLst>
            <a:gd name="adj1" fmla="val 7013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190500</xdr:colOff>
      <xdr:row>27</xdr:row>
      <xdr:rowOff>25400</xdr:rowOff>
    </xdr:from>
    <xdr:to>
      <xdr:col>10</xdr:col>
      <xdr:colOff>596900</xdr:colOff>
      <xdr:row>31</xdr:row>
      <xdr:rowOff>25400</xdr:rowOff>
    </xdr:to>
    <xdr:sp macro="" textlink="">
      <xdr:nvSpPr>
        <xdr:cNvPr id="2091" name="Right Brace 2"/>
        <xdr:cNvSpPr>
          <a:spLocks/>
        </xdr:cNvSpPr>
      </xdr:nvSpPr>
      <xdr:spPr bwMode="auto">
        <a:xfrm>
          <a:off x="16116300" y="4953000"/>
          <a:ext cx="406400" cy="711200"/>
        </a:xfrm>
        <a:prstGeom prst="rightBrace">
          <a:avLst>
            <a:gd name="adj1" fmla="val 7105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oneCellAnchor>
    <xdr:from>
      <xdr:col>3</xdr:col>
      <xdr:colOff>1306124</xdr:colOff>
      <xdr:row>0</xdr:row>
      <xdr:rowOff>98815</xdr:rowOff>
    </xdr:from>
    <xdr:ext cx="4153000" cy="1754327"/>
    <xdr:sp macro="" textlink="">
      <xdr:nvSpPr>
        <xdr:cNvPr id="4" name="Rectangle 3"/>
        <xdr:cNvSpPr/>
      </xdr:nvSpPr>
      <xdr:spPr>
        <a:xfrm>
          <a:off x="7148124" y="98815"/>
          <a:ext cx="4153000" cy="175432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yne Lukens User" refreshedDate="41253.581489930555" createdVersion="3" refreshedVersion="4" minRefreshableVersion="3" recordCount="185">
  <cacheSource type="worksheet">
    <worksheetSource name="Table5"/>
  </cacheSource>
  <cacheFields count="11">
    <cacheField name="Sample Number" numFmtId="0">
      <sharedItems containsBlank="1"/>
    </cacheField>
    <cacheField name="Nuclide" numFmtId="0">
      <sharedItems containsBlank="1" count="23">
        <s v="U-238"/>
        <s v="Tc-99"/>
        <s v="Cs-137"/>
        <s v="Sr-90"/>
        <s v="Np-237"/>
        <s v="Pu-239"/>
        <s v="Am-241"/>
        <m/>
        <s v="I-125" u="1"/>
        <s v="U-235" u="1"/>
        <s v="Co-60" u="1"/>
        <s v="Ac-228" u="1"/>
        <s v="Pu-240" u="1"/>
        <s v="Pu-241" u="1"/>
        <s v="Pu-242" u="1"/>
        <s v="Th-232" u="1"/>
        <s v="I-129" u="1"/>
        <s v="Eu-152" u="1"/>
        <s v="H-3" u="1"/>
        <s v="Cm-242" u="1"/>
        <s v="Pu-238" u="1"/>
        <s v="Cm-244" u="1"/>
        <s v="Am-243" u="1"/>
      </sharedItems>
    </cacheField>
    <cacheField name="Mass (g)" numFmtId="11">
      <sharedItems containsString="0" containsBlank="1" containsNumber="1" minValue="2.8200000000000002E-9" maxValue="0.02"/>
    </cacheField>
    <cacheField name="Activity (Bq)" numFmtId="11">
      <sharedItems containsBlank="1" containsMixedTypes="1" containsNumber="1" minValue="0.18833369999999999" maxValue="3836900.0000000005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Blank="1"/>
    </cacheField>
    <cacheField name="Activity (Ci)" numFmtId="11">
      <sharedItems containsBlank="1" containsMixedTypes="1" containsNumber="1" minValue="5.0900999999999999E-12" maxValue="1.0370000000000001E-4"/>
    </cacheField>
    <cacheField name="Com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0030"/>
    <x v="0"/>
    <n v="0.02"/>
    <n v="248.64"/>
    <s v="solid"/>
    <s v="Oxide"/>
    <n v="1"/>
    <s v="3a"/>
    <s v="Lukens - TRU"/>
    <n v="6.72E-9"/>
    <s v="UO2 - uranium dioxide"/>
  </r>
  <r>
    <s v="GTSC1071"/>
    <x v="0"/>
    <n v="2.0000000000000001E-4"/>
    <n v="2.4863999999999997"/>
    <s v="solid"/>
    <s v="Oxide"/>
    <n v="1"/>
    <s v="1a"/>
    <s v="Lukens - TRU"/>
    <n v="6.7199999999999998E-11"/>
    <s v="Concrete sample"/>
  </r>
  <r>
    <s v="GTSC1071"/>
    <x v="1"/>
    <n v="4.5999999999999998E-9"/>
    <n v="2.8933999999999997"/>
    <s v="solid"/>
    <s v="Oxide"/>
    <n v="1"/>
    <s v="1a"/>
    <s v="Lukens - TRU"/>
    <n v="7.8199999999999999E-11"/>
    <s v="Concrete sample"/>
  </r>
  <r>
    <s v="GTSC1071"/>
    <x v="2"/>
    <n v="2.8200000000000002E-9"/>
    <n v="9077.58"/>
    <s v="solid"/>
    <s v="Oxide"/>
    <n v="1"/>
    <s v="1a"/>
    <s v="Lukens - TRU"/>
    <n v="2.4534E-7"/>
    <s v="Concrete sample"/>
  </r>
  <r>
    <s v="GTSC1071"/>
    <x v="3"/>
    <n v="8.3200000000000004E-8"/>
    <n v="418662.39999999997"/>
    <s v="solid"/>
    <s v="Oxide"/>
    <n v="1"/>
    <s v="1a"/>
    <s v="Lukens - TRU"/>
    <n v="1.13152E-5"/>
    <s v="Concrete sample"/>
  </r>
  <r>
    <s v="GTSC1071"/>
    <x v="4"/>
    <n v="7.2200000000000003E-9"/>
    <n v="0.18833369999999999"/>
    <s v="solid"/>
    <s v="Oxide"/>
    <n v="1"/>
    <s v="1a"/>
    <s v="Lukens - TRU"/>
    <n v="5.0900999999999999E-12"/>
    <s v="Concrete sample"/>
  </r>
  <r>
    <s v="GTSC1071"/>
    <x v="5"/>
    <n v="7.9000000000000006E-6"/>
    <n v="18181.060000000001"/>
    <s v="solid"/>
    <s v="Oxide"/>
    <n v="1"/>
    <s v="1a"/>
    <s v="Lukens - TRU"/>
    <n v="4.9138000000000005E-7"/>
    <s v="Concrete sample"/>
  </r>
  <r>
    <s v="GTSC1071"/>
    <x v="6"/>
    <n v="4.6999999999999999E-9"/>
    <n v="596.47699999999998"/>
    <s v="solid"/>
    <s v="Oxide"/>
    <n v="1"/>
    <s v="1a"/>
    <s v="Lukens - TRU"/>
    <n v="1.6120999999999999E-8"/>
    <s v="Concrete sample"/>
  </r>
  <r>
    <s v="GTSC1070"/>
    <x v="1"/>
    <n v="1E-3"/>
    <n v="629000.00000000012"/>
    <s v="solid"/>
    <s v="Compound"/>
    <n v="1"/>
    <s v="1k"/>
    <s v="Lukens-Tc"/>
    <n v="1.7000000000000003E-5"/>
    <s v="Tc on ion exchange resin"/>
  </r>
  <r>
    <s v="GTSC1072"/>
    <x v="1"/>
    <n v="2E-3"/>
    <n v="1258000.0000000002"/>
    <s v="solid"/>
    <s v="Oxide"/>
    <n v="1"/>
    <s v="1j"/>
    <s v="Lukens-Tc"/>
    <n v="3.4000000000000007E-5"/>
    <s v="Tc in iron oxide"/>
  </r>
  <r>
    <s v="GTSC1073"/>
    <x v="1"/>
    <n v="2E-3"/>
    <n v="1258000.0000000002"/>
    <s v="solid"/>
    <s v="Oxide"/>
    <n v="1"/>
    <s v="1j"/>
    <s v="Lukens-Tc"/>
    <n v="3.4000000000000007E-5"/>
    <s v="Tc in titanium oxide"/>
  </r>
  <r>
    <s v="GTSC1074"/>
    <x v="1"/>
    <n v="2E-3"/>
    <n v="1258000.0000000002"/>
    <s v="solid"/>
    <s v="Oxide"/>
    <n v="1"/>
    <s v="1j"/>
    <s v="Lukens-Tc"/>
    <n v="3.4000000000000007E-5"/>
    <s v="Tc in iron oxide"/>
  </r>
  <r>
    <s v="GTSC1075"/>
    <x v="1"/>
    <n v="2E-3"/>
    <n v="1258000.0000000002"/>
    <s v="solid"/>
    <s v="Oxide"/>
    <n v="1"/>
    <s v="1j"/>
    <s v="Lukens-Tc"/>
    <n v="3.4000000000000007E-5"/>
    <s v="Tc in titanium oxide"/>
  </r>
  <r>
    <s v="GTSC1076"/>
    <x v="1"/>
    <n v="1E-3"/>
    <n v="629000.00000000012"/>
    <s v="solid"/>
    <s v="Oxide"/>
    <n v="1"/>
    <s v="1a"/>
    <s v="Lukens-Tc"/>
    <n v="1.7000000000000003E-5"/>
    <s v="Tc in concrete"/>
  </r>
  <r>
    <s v="GTSC1077"/>
    <x v="1"/>
    <n v="1E-3"/>
    <n v="629000.00000000012"/>
    <s v="solid"/>
    <s v="Oxide"/>
    <n v="1"/>
    <s v="1a"/>
    <s v="Lukens-Tc"/>
    <n v="1.7000000000000003E-5"/>
    <s v="Tc in concrete"/>
  </r>
  <r>
    <s v="GTSC1078"/>
    <x v="1"/>
    <n v="5.9999999999999995E-4"/>
    <n v="377400"/>
    <s v="solid"/>
    <s v="Oxide"/>
    <n v="1"/>
    <s v="1j"/>
    <s v="Lukens-Tc"/>
    <n v="1.0200000000000001E-5"/>
    <s v="Tc in glass"/>
  </r>
  <r>
    <s v="GTSC1079"/>
    <x v="1"/>
    <n v="2.3999999999999998E-3"/>
    <n v="1509600"/>
    <s v="solid"/>
    <s v="Oxide"/>
    <n v="1"/>
    <s v="1j"/>
    <s v="Lukens-Tc"/>
    <n v="4.0800000000000002E-5"/>
    <s v="Tc in glass"/>
  </r>
  <r>
    <s v="GTSC1080"/>
    <x v="1"/>
    <n v="6.1000000000000004E-3"/>
    <n v="3836900.0000000005"/>
    <s v="solid"/>
    <s v="Oxide"/>
    <n v="1"/>
    <s v="1j"/>
    <s v="Lukens-Tc"/>
    <n v="1.0370000000000001E-4"/>
    <s v="Tc in glass"/>
  </r>
  <r>
    <s v="GTSC1081"/>
    <x v="1"/>
    <n v="1.1999999999999999E-3"/>
    <n v="754800"/>
    <s v="solid"/>
    <s v="Oxide"/>
    <n v="1"/>
    <s v="1j"/>
    <s v="Lukens-Tc"/>
    <n v="2.0400000000000001E-5"/>
    <s v="Tc in glass"/>
  </r>
  <r>
    <s v="GTSC1082"/>
    <x v="1"/>
    <n v="2.3999999999999998E-3"/>
    <n v="1509600"/>
    <s v="solid"/>
    <s v="Oxide"/>
    <n v="1"/>
    <s v="1j"/>
    <s v="Lukens-Tc"/>
    <n v="4.0800000000000002E-5"/>
    <s v="Tc in glass"/>
  </r>
  <r>
    <s v="GTSC1083"/>
    <x v="1"/>
    <n v="3.5999999999999999E-3"/>
    <n v="2264400"/>
    <s v="solid"/>
    <s v="Oxide"/>
    <n v="1"/>
    <s v="1j"/>
    <s v="Lukens-Tc"/>
    <n v="6.1199999999999997E-5"/>
    <s v="Tc in glass"/>
  </r>
  <r>
    <s v="GTSC1084"/>
    <x v="1"/>
    <n v="4.7999999999999996E-3"/>
    <n v="3019200"/>
    <s v="solid"/>
    <s v="Oxide"/>
    <n v="1"/>
    <s v="1j"/>
    <s v="Lukens-Tc"/>
    <n v="8.1600000000000005E-5"/>
    <s v="Tc in glass"/>
  </r>
  <r>
    <s v="GTSC1085"/>
    <x v="1"/>
    <n v="8.4999999999999995E-4"/>
    <n v="534650"/>
    <s v="liquid"/>
    <s v="Compound"/>
    <n v="1"/>
    <s v="1j"/>
    <s v="Lukens-Tc"/>
    <n v="1.4450000000000001E-5"/>
    <s v="Tc phosphotungstate in acetonitrile"/>
  </r>
  <r>
    <s v="GTSC1086"/>
    <x v="1"/>
    <n v="1E-3"/>
    <n v="629000.00000000012"/>
    <s v="liquid"/>
    <s v="Compound"/>
    <n v="1"/>
    <s v="1j"/>
    <s v="Lukens-Tc"/>
    <n v="1.7000000000000003E-5"/>
    <s v="Tc phosphotungstate in acetonitrile, 0.1 M bromine"/>
  </r>
  <r>
    <s v="GTSC1087"/>
    <x v="1"/>
    <n v="1E-3"/>
    <n v="629000.00000000012"/>
    <s v="liquid"/>
    <s v="Compound"/>
    <n v="1"/>
    <s v="1j"/>
    <s v="Lukens-Tc"/>
    <n v="1.7000000000000003E-5"/>
    <s v="Tc phosphotungstate in acetonitrile, 0.1 M bromine"/>
  </r>
  <r>
    <s v="GTSC1088"/>
    <x v="1"/>
    <n v="1E-3"/>
    <n v="629000.00000000012"/>
    <s v="liquid"/>
    <s v="Compound"/>
    <n v="1"/>
    <s v="1j"/>
    <s v="Lukens-Tc"/>
    <n v="1.7000000000000003E-5"/>
    <s v="Tc in 3 M HCl in 75% water, 25% isopropanol"/>
  </r>
  <r>
    <s v="GTSC1089"/>
    <x v="1"/>
    <n v="1E-3"/>
    <n v="629000.00000000012"/>
    <s v="liquid"/>
    <s v="Compound"/>
    <n v="1"/>
    <s v="1j"/>
    <s v="Lukens-Tc"/>
    <n v="1.7000000000000003E-5"/>
    <s v="Tc in 3 M HCl in 75% water, 25% isopropanol plus titanium dioxide"/>
  </r>
  <r>
    <s v="GTSC1090"/>
    <x v="1"/>
    <n v="1E-3"/>
    <n v="629000.00000000012"/>
    <s v="liquid"/>
    <s v="Compound"/>
    <n v="1"/>
    <s v="1j"/>
    <s v="Lukens-Tc"/>
    <n v="1.7000000000000003E-5"/>
    <s v="Tc in 3 M HCl in 75% water, 25% isopropanol plus titanium dioxide plus phosphomolybdic acid"/>
  </r>
  <r>
    <s v="GTSC1091"/>
    <x v="1"/>
    <n v="1E-3"/>
    <n v="629000.00000000012"/>
    <s v="liquid"/>
    <s v="Compound"/>
    <n v="1"/>
    <s v="1j"/>
    <s v="Lukens-Tc"/>
    <n v="1.7000000000000003E-5"/>
    <s v="Tc in 0.25 M sulfuric acid in 75% water, 25% isopropanol plus titanium dioxide"/>
  </r>
  <r>
    <s v="GTSC1092"/>
    <x v="1"/>
    <n v="1E-3"/>
    <n v="629000.00000000012"/>
    <s v="liquid"/>
    <s v="Compound"/>
    <n v="1"/>
    <s v="1j"/>
    <s v="Lukens-Tc"/>
    <n v="1.7000000000000003E-5"/>
    <s v="Tc in 0.25 M sulfuric acid  in 75% water, 25% isopropanol plus titanium dioxide plus phosphomolybdic acid"/>
  </r>
  <r>
    <s v="GTSC1093"/>
    <x v="1"/>
    <n v="1E-4"/>
    <n v="62900.000000000007"/>
    <s v="solid"/>
    <s v="Oxide"/>
    <n v="1"/>
    <s v="1j"/>
    <s v="Lukens-Tc"/>
    <n v="1.7000000000000002E-6"/>
    <s v="Tc in titanium oxide"/>
  </r>
  <r>
    <s v="GTSC1094"/>
    <x v="1"/>
    <n v="1E-4"/>
    <n v="62900.000000000007"/>
    <s v="solid"/>
    <s v="Oxide"/>
    <n v="1"/>
    <s v="1j"/>
    <s v="Lukens-Tc"/>
    <n v="1.7000000000000002E-6"/>
    <s v="Tc in titanium oxide"/>
  </r>
  <r>
    <m/>
    <x v="7"/>
    <m/>
    <m/>
    <m/>
    <m/>
    <m/>
    <m/>
    <m/>
    <m/>
    <m/>
  </r>
  <r>
    <m/>
    <x v="7"/>
    <m/>
    <m/>
    <m/>
    <m/>
    <m/>
    <m/>
    <m/>
    <m/>
    <m/>
  </r>
  <r>
    <s v=" "/>
    <x v="7"/>
    <m/>
    <s v=""/>
    <m/>
    <m/>
    <m/>
    <m/>
    <m/>
    <m/>
    <m/>
  </r>
  <r>
    <s v=" "/>
    <x v="7"/>
    <m/>
    <s v=""/>
    <m/>
    <m/>
    <m/>
    <m/>
    <m/>
    <m/>
    <m/>
  </r>
  <r>
    <s v=" "/>
    <x v="7"/>
    <m/>
    <s v=""/>
    <m/>
    <m/>
    <m/>
    <m/>
    <m/>
    <m/>
    <m/>
  </r>
  <r>
    <s v=" "/>
    <x v="7"/>
    <m/>
    <s v=""/>
    <m/>
    <m/>
    <m/>
    <m/>
    <m/>
    <m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  <r>
    <m/>
    <x v="7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13" firstHeaderRow="1" firstDataRow="2" firstDataCol="1"/>
  <pivotFields count="11">
    <pivotField showAll="0"/>
    <pivotField axis="axisRow" showAll="0">
      <items count="24">
        <item x="6"/>
        <item m="1" x="22"/>
        <item m="1" x="19"/>
        <item m="1" x="21"/>
        <item m="1" x="10"/>
        <item x="2"/>
        <item m="1" x="17"/>
        <item m="1" x="18"/>
        <item m="1" x="8"/>
        <item m="1" x="16"/>
        <item x="4"/>
        <item m="1" x="20"/>
        <item x="5"/>
        <item m="1" x="12"/>
        <item m="1" x="13"/>
        <item m="1" x="14"/>
        <item x="3"/>
        <item x="1"/>
        <item m="1" x="15"/>
        <item m="1" x="9"/>
        <item x="0"/>
        <item x="7"/>
        <item m="1" x="11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9">
    <i>
      <x/>
    </i>
    <i>
      <x v="5"/>
    </i>
    <i>
      <x v="10"/>
    </i>
    <i>
      <x v="12"/>
    </i>
    <i>
      <x v="16"/>
    </i>
    <i>
      <x v="17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3"/>
  <sheetViews>
    <sheetView tabSelected="1" topLeftCell="A18" zoomScale="85" zoomScaleNormal="85" zoomScalePageLayoutView="85" workbookViewId="0">
      <selection activeCell="A21" sqref="A21"/>
    </sheetView>
  </sheetViews>
  <sheetFormatPr baseColWidth="10" defaultColWidth="9.1640625" defaultRowHeight="14" x14ac:dyDescent="0"/>
  <cols>
    <col min="1" max="1" width="20.66406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6640625" style="10" customWidth="1"/>
    <col min="9" max="9" width="29.1640625" style="9" bestFit="1" customWidth="1"/>
    <col min="10" max="10" width="17.1640625" style="9" customWidth="1"/>
    <col min="11" max="11" width="38.6640625" style="9" customWidth="1"/>
    <col min="12" max="29" width="9.1640625" style="9"/>
    <col min="30" max="30" width="21.33203125" style="9" customWidth="1"/>
    <col min="31" max="16384" width="9.16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882</v>
      </c>
      <c r="K2" s="11"/>
    </row>
    <row r="3" spans="1:11">
      <c r="A3" s="18" t="s">
        <v>9</v>
      </c>
      <c r="B3" s="11" t="s">
        <v>883</v>
      </c>
      <c r="C3" s="48"/>
      <c r="D3" s="49"/>
      <c r="E3" s="49" t="s">
        <v>941</v>
      </c>
      <c r="F3" s="49"/>
      <c r="G3" s="50"/>
      <c r="H3" s="51"/>
      <c r="K3" s="11"/>
    </row>
    <row r="4" spans="1:11">
      <c r="A4" s="18" t="s">
        <v>12</v>
      </c>
      <c r="B4" s="11" t="s">
        <v>884</v>
      </c>
      <c r="C4" s="52"/>
      <c r="D4" s="53"/>
      <c r="E4" s="53"/>
      <c r="F4" s="53"/>
      <c r="G4" s="54"/>
      <c r="H4" s="55"/>
      <c r="K4" s="11"/>
    </row>
    <row r="5" spans="1:11">
      <c r="A5" s="18" t="s">
        <v>10</v>
      </c>
      <c r="B5" s="11" t="s">
        <v>885</v>
      </c>
      <c r="C5" s="56" t="s">
        <v>945</v>
      </c>
      <c r="D5" s="53"/>
      <c r="E5" s="53"/>
      <c r="F5" s="53"/>
      <c r="G5" s="54"/>
      <c r="H5" s="55"/>
      <c r="K5" s="11"/>
    </row>
    <row r="6" spans="1:11">
      <c r="A6" s="18" t="s">
        <v>11</v>
      </c>
      <c r="B6" s="11"/>
      <c r="C6" s="56" t="s">
        <v>942</v>
      </c>
      <c r="D6" s="53"/>
      <c r="E6" s="53"/>
      <c r="F6" s="53"/>
      <c r="G6" s="54"/>
      <c r="H6" s="55"/>
      <c r="K6" s="11"/>
    </row>
    <row r="7" spans="1:11">
      <c r="A7" s="18" t="s">
        <v>878</v>
      </c>
      <c r="B7" s="11" t="s">
        <v>886</v>
      </c>
      <c r="C7" s="56" t="s">
        <v>940</v>
      </c>
      <c r="D7" s="53"/>
      <c r="E7" s="53"/>
      <c r="F7" s="53"/>
      <c r="G7" s="54"/>
      <c r="H7" s="55"/>
      <c r="K7" s="11"/>
    </row>
    <row r="8" spans="1:11">
      <c r="A8" s="18" t="s">
        <v>13</v>
      </c>
      <c r="B8" s="11" t="s">
        <v>887</v>
      </c>
      <c r="C8" s="56"/>
      <c r="D8" s="53"/>
      <c r="E8" s="53"/>
      <c r="F8" s="53"/>
      <c r="G8" s="54"/>
      <c r="H8" s="55"/>
      <c r="K8" s="11"/>
    </row>
    <row r="9" spans="1:11">
      <c r="A9" s="18" t="s">
        <v>14</v>
      </c>
      <c r="B9" s="11" t="s">
        <v>25</v>
      </c>
      <c r="C9" s="56" t="s">
        <v>946</v>
      </c>
      <c r="D9" s="53"/>
      <c r="E9" s="53"/>
      <c r="F9" s="53"/>
      <c r="G9" s="54"/>
      <c r="H9" s="55"/>
      <c r="K9" s="11"/>
    </row>
    <row r="10" spans="1:11">
      <c r="A10" s="18" t="s">
        <v>15</v>
      </c>
      <c r="B10" s="11">
        <v>94720</v>
      </c>
      <c r="C10" s="56" t="s">
        <v>943</v>
      </c>
      <c r="D10" s="53"/>
      <c r="E10" s="53"/>
      <c r="F10" s="53"/>
      <c r="G10" s="54"/>
      <c r="H10" s="55"/>
      <c r="K10" s="11"/>
    </row>
    <row r="11" spans="1:11">
      <c r="A11" s="18" t="s">
        <v>809</v>
      </c>
      <c r="B11" s="11" t="s">
        <v>888</v>
      </c>
      <c r="C11" s="56" t="s">
        <v>944</v>
      </c>
      <c r="D11" s="53"/>
      <c r="E11" s="53"/>
      <c r="F11" s="53"/>
      <c r="G11" s="54"/>
      <c r="H11" s="55"/>
      <c r="K11" s="11"/>
    </row>
    <row r="12" spans="1:11">
      <c r="A12" s="18" t="s">
        <v>26</v>
      </c>
      <c r="B12" s="23" t="s">
        <v>889</v>
      </c>
      <c r="C12" s="57"/>
      <c r="D12" s="58"/>
      <c r="E12" s="58"/>
      <c r="F12" s="58"/>
      <c r="G12" s="59"/>
      <c r="H12" s="60"/>
      <c r="K12" s="23"/>
    </row>
    <row r="13" spans="1:11">
      <c r="A13" s="18" t="s">
        <v>839</v>
      </c>
      <c r="B13" s="45" t="s">
        <v>890</v>
      </c>
      <c r="E13" s="47"/>
      <c r="K13" s="12"/>
    </row>
    <row r="14" spans="1:11">
      <c r="A14" s="18" t="s">
        <v>16</v>
      </c>
      <c r="B14" s="30" t="s">
        <v>891</v>
      </c>
      <c r="E14" s="47"/>
      <c r="K14" s="30"/>
    </row>
    <row r="15" spans="1:11">
      <c r="A15" s="18" t="s">
        <v>41</v>
      </c>
      <c r="B15" s="45" t="s">
        <v>893</v>
      </c>
      <c r="C15" s="9" t="s">
        <v>854</v>
      </c>
      <c r="E15" s="47"/>
      <c r="K15" s="12"/>
    </row>
    <row r="16" spans="1:11">
      <c r="A16" s="18" t="s">
        <v>40</v>
      </c>
      <c r="B16" s="14">
        <v>41255</v>
      </c>
      <c r="C16" s="9" t="s">
        <v>854</v>
      </c>
      <c r="E16" s="47"/>
      <c r="K16" s="14"/>
    </row>
    <row r="17" spans="1:34">
      <c r="A17" s="18" t="s">
        <v>811</v>
      </c>
      <c r="B17" s="45">
        <v>41257</v>
      </c>
      <c r="C17" s="9" t="s">
        <v>853</v>
      </c>
      <c r="K17" s="13"/>
    </row>
    <row r="18" spans="1:34">
      <c r="A18" s="18" t="s">
        <v>42</v>
      </c>
      <c r="B18" s="11" t="s">
        <v>892</v>
      </c>
      <c r="C18" s="9" t="s">
        <v>853</v>
      </c>
      <c r="K18" s="11"/>
    </row>
    <row r="19" spans="1:34">
      <c r="A19" s="18" t="s">
        <v>807</v>
      </c>
      <c r="B19" s="11">
        <v>2</v>
      </c>
      <c r="C19" s="9" t="s">
        <v>43</v>
      </c>
      <c r="K19" s="11"/>
    </row>
    <row r="20" spans="1:34">
      <c r="A20" s="18" t="s">
        <v>808</v>
      </c>
      <c r="B20" s="40">
        <v>28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881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897</v>
      </c>
      <c r="B24" s="9" t="s">
        <v>35</v>
      </c>
      <c r="C24" s="19">
        <v>0.02</v>
      </c>
      <c r="D24" s="32">
        <f>IF('Notice Data (Enter Data Here)'!$C24="","",'Notice Data (Enter Data Here)'!$C24*VLOOKUP('Notice Data (Enter Data Here)'!$B24,Doedata,4)*37000000000)</f>
        <v>248.64</v>
      </c>
      <c r="E24" s="10" t="s">
        <v>894</v>
      </c>
      <c r="F24" s="10" t="s">
        <v>31</v>
      </c>
      <c r="G24" s="10">
        <v>1</v>
      </c>
      <c r="H24" s="10" t="s">
        <v>829</v>
      </c>
      <c r="I24" s="10" t="s">
        <v>911</v>
      </c>
      <c r="J24" s="27">
        <f>IF('Notice Data (Enter Data Here)'!$D24="","",'Notice Data (Enter Data Here)'!$D24/37000000000)</f>
        <v>6.72E-9</v>
      </c>
      <c r="K24" s="42" t="s">
        <v>906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46" t="s">
        <v>898</v>
      </c>
      <c r="B25" s="9" t="s">
        <v>35</v>
      </c>
      <c r="C25" s="19">
        <v>2.0000000000000001E-4</v>
      </c>
      <c r="D25" s="32">
        <f>IF('Notice Data (Enter Data Here)'!$C25="","",'Notice Data (Enter Data Here)'!$C25*VLOOKUP('Notice Data (Enter Data Here)'!$B25,Doedata,4)*37000000000)</f>
        <v>2.4863999999999997</v>
      </c>
      <c r="E25" s="10" t="s">
        <v>894</v>
      </c>
      <c r="F25" s="10" t="s">
        <v>31</v>
      </c>
      <c r="G25" s="10">
        <v>1</v>
      </c>
      <c r="H25" s="10" t="s">
        <v>826</v>
      </c>
      <c r="I25" s="10" t="s">
        <v>911</v>
      </c>
      <c r="J25" s="27">
        <f>IF('Notice Data (Enter Data Here)'!$D25="","",'Notice Data (Enter Data Here)'!$D25/37000000000)</f>
        <v>6.7199999999999998E-11</v>
      </c>
      <c r="K25" s="43" t="s">
        <v>907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898</v>
      </c>
      <c r="B26" s="9" t="s">
        <v>698</v>
      </c>
      <c r="C26" s="19">
        <v>4.5999999999999998E-9</v>
      </c>
      <c r="D26" s="32">
        <f>IF('Notice Data (Enter Data Here)'!$C26="","",'Notice Data (Enter Data Here)'!$C26*VLOOKUP('Notice Data (Enter Data Here)'!$B26,Doedata,4)*37000000000)</f>
        <v>2.8933999999999997</v>
      </c>
      <c r="E26" s="10" t="s">
        <v>894</v>
      </c>
      <c r="F26" s="10" t="s">
        <v>895</v>
      </c>
      <c r="G26" s="10">
        <v>1</v>
      </c>
      <c r="H26" s="10" t="s">
        <v>826</v>
      </c>
      <c r="I26" s="10" t="s">
        <v>911</v>
      </c>
      <c r="J26" s="27">
        <f>IF('Notice Data (Enter Data Here)'!$D26="","",'Notice Data (Enter Data Here)'!$D26/37000000000)</f>
        <v>7.8199999999999999E-11</v>
      </c>
      <c r="K26" s="43" t="s">
        <v>907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898</v>
      </c>
      <c r="B27" s="9" t="s">
        <v>217</v>
      </c>
      <c r="C27" s="19">
        <v>2.8200000000000002E-9</v>
      </c>
      <c r="D27" s="32">
        <f>IF('Notice Data (Enter Data Here)'!$C27="","",'Notice Data (Enter Data Here)'!$C27*VLOOKUP('Notice Data (Enter Data Here)'!$B27,Doedata,4)*37000000000)</f>
        <v>9077.58</v>
      </c>
      <c r="E27" s="10" t="s">
        <v>894</v>
      </c>
      <c r="F27" s="10" t="s">
        <v>895</v>
      </c>
      <c r="G27" s="10">
        <v>1</v>
      </c>
      <c r="H27" s="10" t="s">
        <v>826</v>
      </c>
      <c r="I27" s="10" t="s">
        <v>911</v>
      </c>
      <c r="J27" s="27">
        <f>IF('Notice Data (Enter Data Here)'!$D27="","",'Notice Data (Enter Data Here)'!$D27/37000000000)</f>
        <v>2.4534E-7</v>
      </c>
      <c r="K27" s="43" t="s">
        <v>907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898</v>
      </c>
      <c r="B28" s="9" t="s">
        <v>654</v>
      </c>
      <c r="C28" s="19">
        <v>8.3200000000000004E-8</v>
      </c>
      <c r="D28" s="32">
        <f>IF('Notice Data (Enter Data Here)'!$C28="","",'Notice Data (Enter Data Here)'!$C28*VLOOKUP('Notice Data (Enter Data Here)'!$B28,Doedata,4)*37000000000)</f>
        <v>418662.39999999997</v>
      </c>
      <c r="E28" s="10" t="s">
        <v>894</v>
      </c>
      <c r="F28" s="10" t="s">
        <v>895</v>
      </c>
      <c r="G28" s="10">
        <v>1</v>
      </c>
      <c r="H28" s="10" t="s">
        <v>826</v>
      </c>
      <c r="I28" s="10" t="s">
        <v>911</v>
      </c>
      <c r="J28" s="27">
        <f>IF('Notice Data (Enter Data Here)'!$D28="","",'Notice Data (Enter Data Here)'!$D28/37000000000)</f>
        <v>1.13152E-5</v>
      </c>
      <c r="K28" s="43" t="s">
        <v>907</v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898</v>
      </c>
      <c r="B29" s="9" t="s">
        <v>452</v>
      </c>
      <c r="C29" s="19">
        <v>7.2200000000000003E-9</v>
      </c>
      <c r="D29" s="32">
        <f>IF('Notice Data (Enter Data Here)'!$C29="","",'Notice Data (Enter Data Here)'!$C29*VLOOKUP('Notice Data (Enter Data Here)'!$B29,Doedata,4)*37000000000)</f>
        <v>0.18833369999999999</v>
      </c>
      <c r="E29" s="10" t="s">
        <v>894</v>
      </c>
      <c r="F29" s="10" t="s">
        <v>895</v>
      </c>
      <c r="G29" s="10">
        <v>1</v>
      </c>
      <c r="H29" s="10" t="s">
        <v>826</v>
      </c>
      <c r="I29" s="10" t="s">
        <v>911</v>
      </c>
      <c r="J29" s="27">
        <f>IF('Notice Data (Enter Data Here)'!$D29="","",'Notice Data (Enter Data Here)'!$D29/37000000000)</f>
        <v>5.0900999999999999E-12</v>
      </c>
      <c r="K29" s="43" t="s">
        <v>907</v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898</v>
      </c>
      <c r="B30" s="9" t="s">
        <v>534</v>
      </c>
      <c r="C30" s="19">
        <v>7.9000000000000006E-6</v>
      </c>
      <c r="D30" s="32">
        <f>IF('Notice Data (Enter Data Here)'!$C30="","",'Notice Data (Enter Data Here)'!$C30*VLOOKUP('Notice Data (Enter Data Here)'!$B30,Doedata,4)*37000000000)</f>
        <v>18181.060000000001</v>
      </c>
      <c r="E30" s="10" t="s">
        <v>894</v>
      </c>
      <c r="F30" s="10" t="s">
        <v>895</v>
      </c>
      <c r="G30" s="10">
        <v>1</v>
      </c>
      <c r="H30" s="10" t="s">
        <v>826</v>
      </c>
      <c r="I30" s="10" t="s">
        <v>911</v>
      </c>
      <c r="J30" s="27">
        <f>IF('Notice Data (Enter Data Here)'!$D30="","",'Notice Data (Enter Data Here)'!$D30/37000000000)</f>
        <v>4.9138000000000005E-7</v>
      </c>
      <c r="K30" s="43" t="s">
        <v>907</v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A31" s="9" t="s">
        <v>898</v>
      </c>
      <c r="B31" s="9" t="s">
        <v>77</v>
      </c>
      <c r="C31" s="19">
        <v>4.6999999999999999E-9</v>
      </c>
      <c r="D31" s="32">
        <f>IF('Notice Data (Enter Data Here)'!$C31="","",'Notice Data (Enter Data Here)'!$C31*VLOOKUP('Notice Data (Enter Data Here)'!$B31,Doedata,4)*37000000000)</f>
        <v>596.47699999999998</v>
      </c>
      <c r="E31" s="10" t="s">
        <v>894</v>
      </c>
      <c r="F31" s="10" t="s">
        <v>895</v>
      </c>
      <c r="G31" s="10">
        <v>1</v>
      </c>
      <c r="H31" s="10" t="s">
        <v>826</v>
      </c>
      <c r="I31" s="10" t="s">
        <v>911</v>
      </c>
      <c r="J31" s="27">
        <f>IF('Notice Data (Enter Data Here)'!$D31="","",'Notice Data (Enter Data Here)'!$D31/37000000000)</f>
        <v>1.6120999999999999E-8</v>
      </c>
      <c r="K31" s="43" t="s">
        <v>907</v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905</v>
      </c>
      <c r="B32" s="9" t="s">
        <v>698</v>
      </c>
      <c r="C32" s="19">
        <v>1E-3</v>
      </c>
      <c r="D32" s="32">
        <f>IF('Notice Data (Enter Data Here)'!$C32="","",'Notice Data (Enter Data Here)'!$C32*VLOOKUP('Notice Data (Enter Data Here)'!$B32,Doedata,4)*37000000000)</f>
        <v>629000.00000000012</v>
      </c>
      <c r="E32" s="10" t="s">
        <v>894</v>
      </c>
      <c r="F32" s="10" t="s">
        <v>823</v>
      </c>
      <c r="G32" s="10">
        <v>1</v>
      </c>
      <c r="H32" s="10" t="s">
        <v>859</v>
      </c>
      <c r="I32" s="10" t="s">
        <v>912</v>
      </c>
      <c r="J32" s="27">
        <f>IF('Notice Data (Enter Data Here)'!$D32="","",'Notice Data (Enter Data Here)'!$D32/37000000000)</f>
        <v>1.7000000000000003E-5</v>
      </c>
      <c r="K32" s="42" t="s">
        <v>908</v>
      </c>
      <c r="AD32" s="31" t="s">
        <v>64</v>
      </c>
      <c r="AE32" s="18"/>
      <c r="AF32" s="18"/>
      <c r="AG32" s="18" t="s">
        <v>857</v>
      </c>
      <c r="AH32" s="18"/>
    </row>
    <row r="33" spans="1:34">
      <c r="A33" s="9" t="s">
        <v>899</v>
      </c>
      <c r="B33" s="9" t="s">
        <v>698</v>
      </c>
      <c r="C33" s="19">
        <v>2E-3</v>
      </c>
      <c r="D33" s="32">
        <f>IF('Notice Data (Enter Data Here)'!$C33="","",'Notice Data (Enter Data Here)'!$C33*VLOOKUP('Notice Data (Enter Data Here)'!$B33,Doedata,4)*37000000000)</f>
        <v>1258000.0000000002</v>
      </c>
      <c r="E33" s="10" t="s">
        <v>894</v>
      </c>
      <c r="F33" s="10" t="s">
        <v>895</v>
      </c>
      <c r="G33" s="10">
        <v>1</v>
      </c>
      <c r="H33" s="10" t="s">
        <v>858</v>
      </c>
      <c r="I33" s="10" t="s">
        <v>912</v>
      </c>
      <c r="J33" s="27">
        <f>IF('Notice Data (Enter Data Here)'!$D33="","",'Notice Data (Enter Data Here)'!$D33/37000000000)</f>
        <v>3.4000000000000007E-5</v>
      </c>
      <c r="K33" s="43" t="s">
        <v>909</v>
      </c>
      <c r="AD33" s="31" t="s">
        <v>65</v>
      </c>
      <c r="AE33" s="18"/>
      <c r="AF33" s="18"/>
      <c r="AG33" s="18" t="s">
        <v>858</v>
      </c>
      <c r="AH33" s="18"/>
    </row>
    <row r="34" spans="1:34">
      <c r="A34" s="9" t="s">
        <v>900</v>
      </c>
      <c r="B34" s="9" t="s">
        <v>698</v>
      </c>
      <c r="C34" s="19">
        <v>2E-3</v>
      </c>
      <c r="D34" s="32">
        <f>IF('Notice Data (Enter Data Here)'!$C34="","",'Notice Data (Enter Data Here)'!$C34*VLOOKUP('Notice Data (Enter Data Here)'!$B34,Doedata,4)*37000000000)</f>
        <v>1258000.0000000002</v>
      </c>
      <c r="E34" s="10" t="s">
        <v>894</v>
      </c>
      <c r="F34" s="10" t="s">
        <v>895</v>
      </c>
      <c r="G34" s="10">
        <v>1</v>
      </c>
      <c r="H34" s="10" t="s">
        <v>858</v>
      </c>
      <c r="I34" s="10" t="s">
        <v>912</v>
      </c>
      <c r="J34" s="27">
        <f>IF('Notice Data (Enter Data Here)'!$D34="","",'Notice Data (Enter Data Here)'!$D34/37000000000)</f>
        <v>3.4000000000000007E-5</v>
      </c>
      <c r="K34" s="42" t="s">
        <v>910</v>
      </c>
      <c r="AD34" s="31" t="s">
        <v>66</v>
      </c>
      <c r="AE34" s="18"/>
      <c r="AF34" s="18"/>
      <c r="AG34" s="18" t="s">
        <v>859</v>
      </c>
      <c r="AH34" s="18"/>
    </row>
    <row r="35" spans="1:34">
      <c r="A35" s="9" t="s">
        <v>901</v>
      </c>
      <c r="B35" s="9" t="s">
        <v>698</v>
      </c>
      <c r="C35" s="19">
        <v>2E-3</v>
      </c>
      <c r="D35" s="32">
        <f>IF('Notice Data (Enter Data Here)'!$C35="","",'Notice Data (Enter Data Here)'!$C35*VLOOKUP('Notice Data (Enter Data Here)'!$B35,Doedata,4)*37000000000)</f>
        <v>1258000.0000000002</v>
      </c>
      <c r="E35" s="10" t="s">
        <v>894</v>
      </c>
      <c r="F35" s="10" t="s">
        <v>895</v>
      </c>
      <c r="G35" s="10">
        <v>1</v>
      </c>
      <c r="H35" s="10" t="s">
        <v>858</v>
      </c>
      <c r="I35" s="10" t="s">
        <v>912</v>
      </c>
      <c r="J35" s="27">
        <f>IF('Notice Data (Enter Data Here)'!$D35="","",'Notice Data (Enter Data Here)'!$D35/37000000000)</f>
        <v>3.4000000000000007E-5</v>
      </c>
      <c r="K35" s="43" t="s">
        <v>909</v>
      </c>
      <c r="AD35" s="31" t="s">
        <v>67</v>
      </c>
      <c r="AE35" s="18"/>
      <c r="AF35" s="18"/>
      <c r="AG35" s="18" t="s">
        <v>860</v>
      </c>
      <c r="AH35" s="18"/>
    </row>
    <row r="36" spans="1:34">
      <c r="A36" s="9" t="s">
        <v>902</v>
      </c>
      <c r="B36" s="9" t="s">
        <v>698</v>
      </c>
      <c r="C36" s="19">
        <v>2E-3</v>
      </c>
      <c r="D36" s="32">
        <f>IF('Notice Data (Enter Data Here)'!$C36="","",'Notice Data (Enter Data Here)'!$C36*VLOOKUP('Notice Data (Enter Data Here)'!$B36,Doedata,4)*37000000000)</f>
        <v>1258000.0000000002</v>
      </c>
      <c r="E36" s="10" t="s">
        <v>894</v>
      </c>
      <c r="F36" s="10" t="s">
        <v>895</v>
      </c>
      <c r="G36" s="10">
        <v>1</v>
      </c>
      <c r="H36" s="10" t="s">
        <v>858</v>
      </c>
      <c r="I36" s="10" t="s">
        <v>912</v>
      </c>
      <c r="J36" s="27">
        <f>IF('Notice Data (Enter Data Here)'!$D36="","",'Notice Data (Enter Data Here)'!$D36/37000000000)</f>
        <v>3.4000000000000007E-5</v>
      </c>
      <c r="K36" s="42" t="s">
        <v>910</v>
      </c>
      <c r="AD36" s="31" t="s">
        <v>68</v>
      </c>
      <c r="AE36" s="18"/>
      <c r="AF36" s="18"/>
      <c r="AG36" s="18" t="s">
        <v>861</v>
      </c>
      <c r="AH36" s="18"/>
    </row>
    <row r="37" spans="1:34">
      <c r="A37" s="9" t="s">
        <v>903</v>
      </c>
      <c r="B37" s="9" t="s">
        <v>698</v>
      </c>
      <c r="C37" s="19">
        <v>1E-3</v>
      </c>
      <c r="D37" s="32">
        <f>IF('Notice Data (Enter Data Here)'!$C37="","",'Notice Data (Enter Data Here)'!$C37*VLOOKUP('Notice Data (Enter Data Here)'!$B37,Doedata,4)*37000000000)</f>
        <v>629000.00000000012</v>
      </c>
      <c r="E37" s="10" t="s">
        <v>894</v>
      </c>
      <c r="F37" s="10" t="s">
        <v>895</v>
      </c>
      <c r="G37" s="10">
        <v>1</v>
      </c>
      <c r="H37" s="10" t="s">
        <v>826</v>
      </c>
      <c r="I37" s="10" t="s">
        <v>912</v>
      </c>
      <c r="J37" s="27">
        <f>IF('Notice Data (Enter Data Here)'!$D37="","",'Notice Data (Enter Data Here)'!$D37/37000000000)</f>
        <v>1.7000000000000003E-5</v>
      </c>
      <c r="K37" s="43" t="s">
        <v>913</v>
      </c>
      <c r="AD37" s="31" t="s">
        <v>69</v>
      </c>
      <c r="AE37" s="18"/>
      <c r="AF37" s="18"/>
      <c r="AG37" s="18" t="s">
        <v>862</v>
      </c>
      <c r="AH37" s="18"/>
    </row>
    <row r="38" spans="1:34">
      <c r="A38" s="9" t="s">
        <v>904</v>
      </c>
      <c r="B38" s="9" t="s">
        <v>698</v>
      </c>
      <c r="C38" s="19">
        <v>1E-3</v>
      </c>
      <c r="D38" s="32">
        <f>IF('Notice Data (Enter Data Here)'!$C38="","",'Notice Data (Enter Data Here)'!$C38*VLOOKUP('Notice Data (Enter Data Here)'!$B38,Doedata,4)*37000000000)</f>
        <v>629000.00000000012</v>
      </c>
      <c r="E38" s="10" t="s">
        <v>894</v>
      </c>
      <c r="F38" s="10" t="s">
        <v>895</v>
      </c>
      <c r="G38" s="10">
        <v>1</v>
      </c>
      <c r="H38" s="10" t="s">
        <v>826</v>
      </c>
      <c r="I38" s="10" t="s">
        <v>912</v>
      </c>
      <c r="J38" s="27">
        <f>IF('Notice Data (Enter Data Here)'!$D38="","",'Notice Data (Enter Data Here)'!$D38/37000000000)</f>
        <v>1.7000000000000003E-5</v>
      </c>
      <c r="K38" s="42" t="s">
        <v>913</v>
      </c>
      <c r="AD38" s="31" t="s">
        <v>70</v>
      </c>
      <c r="AE38" s="18"/>
      <c r="AF38" s="18"/>
      <c r="AG38" s="18" t="s">
        <v>863</v>
      </c>
      <c r="AH38" s="18"/>
    </row>
    <row r="39" spans="1:34">
      <c r="A39" s="9" t="s">
        <v>914</v>
      </c>
      <c r="B39" s="9" t="s">
        <v>698</v>
      </c>
      <c r="C39" s="19">
        <v>5.9999999999999995E-4</v>
      </c>
      <c r="D39" s="32">
        <f>IF('Notice Data (Enter Data Here)'!$C39="","",'Notice Data (Enter Data Here)'!$C39*VLOOKUP('Notice Data (Enter Data Here)'!$B39,Doedata,4)*37000000000)</f>
        <v>377400</v>
      </c>
      <c r="E39" s="10" t="s">
        <v>894</v>
      </c>
      <c r="F39" s="10" t="s">
        <v>895</v>
      </c>
      <c r="G39" s="10">
        <v>1</v>
      </c>
      <c r="H39" s="10" t="s">
        <v>858</v>
      </c>
      <c r="I39" s="10" t="s">
        <v>912</v>
      </c>
      <c r="J39" s="27">
        <f>IF('Notice Data (Enter Data Here)'!$D39="","",'Notice Data (Enter Data Here)'!$D39/37000000000)</f>
        <v>1.0200000000000001E-5</v>
      </c>
      <c r="K39" s="43" t="s">
        <v>921</v>
      </c>
      <c r="AD39" s="31" t="s">
        <v>71</v>
      </c>
      <c r="AE39" s="18"/>
      <c r="AF39" s="18"/>
      <c r="AG39" s="18" t="s">
        <v>879</v>
      </c>
      <c r="AH39" s="18"/>
    </row>
    <row r="40" spans="1:34">
      <c r="A40" s="9" t="s">
        <v>915</v>
      </c>
      <c r="B40" s="9" t="s">
        <v>698</v>
      </c>
      <c r="C40" s="19">
        <v>2.3999999999999998E-3</v>
      </c>
      <c r="D40" s="32">
        <f>IF('Notice Data (Enter Data Here)'!$C40="","",'Notice Data (Enter Data Here)'!$C40*VLOOKUP('Notice Data (Enter Data Here)'!$B40,Doedata,4)*37000000000)</f>
        <v>1509600</v>
      </c>
      <c r="E40" s="10" t="s">
        <v>894</v>
      </c>
      <c r="F40" s="10" t="s">
        <v>895</v>
      </c>
      <c r="G40" s="10">
        <v>1</v>
      </c>
      <c r="H40" s="10" t="s">
        <v>858</v>
      </c>
      <c r="I40" s="10" t="s">
        <v>912</v>
      </c>
      <c r="J40" s="27">
        <f>IF('Notice Data (Enter Data Here)'!$D40="","",'Notice Data (Enter Data Here)'!$D40/37000000000)</f>
        <v>4.0800000000000002E-5</v>
      </c>
      <c r="K40" s="42" t="s">
        <v>921</v>
      </c>
      <c r="AD40" s="31" t="s">
        <v>72</v>
      </c>
      <c r="AE40" s="18"/>
      <c r="AF40" s="18"/>
      <c r="AG40" s="18" t="s">
        <v>829</v>
      </c>
      <c r="AH40" s="18"/>
    </row>
    <row r="41" spans="1:34">
      <c r="A41" s="9" t="s">
        <v>916</v>
      </c>
      <c r="B41" s="9" t="s">
        <v>698</v>
      </c>
      <c r="C41" s="19">
        <v>6.1000000000000004E-3</v>
      </c>
      <c r="D41" s="32">
        <f>IF('Notice Data (Enter Data Here)'!$C41="","",'Notice Data (Enter Data Here)'!$C41*VLOOKUP('Notice Data (Enter Data Here)'!$B41,Doedata,4)*37000000000)</f>
        <v>3836900.0000000005</v>
      </c>
      <c r="E41" s="10" t="s">
        <v>894</v>
      </c>
      <c r="F41" s="10" t="s">
        <v>895</v>
      </c>
      <c r="G41" s="10">
        <v>1</v>
      </c>
      <c r="H41" s="10" t="s">
        <v>858</v>
      </c>
      <c r="I41" s="10" t="s">
        <v>912</v>
      </c>
      <c r="J41" s="27">
        <f>IF('Notice Data (Enter Data Here)'!$D41="","",'Notice Data (Enter Data Here)'!$D41/37000000000)</f>
        <v>1.0370000000000001E-4</v>
      </c>
      <c r="K41" s="43" t="s">
        <v>921</v>
      </c>
      <c r="AD41" s="31" t="s">
        <v>51</v>
      </c>
      <c r="AE41" s="18"/>
      <c r="AF41" s="18"/>
      <c r="AG41" s="18" t="s">
        <v>830</v>
      </c>
      <c r="AH41" s="18"/>
    </row>
    <row r="42" spans="1:34">
      <c r="A42" s="9" t="s">
        <v>917</v>
      </c>
      <c r="B42" s="9" t="s">
        <v>698</v>
      </c>
      <c r="C42" s="19">
        <v>1.1999999999999999E-3</v>
      </c>
      <c r="D42" s="32">
        <f>IF('Notice Data (Enter Data Here)'!$C42="","",'Notice Data (Enter Data Here)'!$C42*VLOOKUP('Notice Data (Enter Data Here)'!$B42,Doedata,4)*37000000000)</f>
        <v>754800</v>
      </c>
      <c r="E42" s="10" t="s">
        <v>894</v>
      </c>
      <c r="F42" s="10" t="s">
        <v>895</v>
      </c>
      <c r="G42" s="10">
        <v>1</v>
      </c>
      <c r="H42" s="10" t="s">
        <v>858</v>
      </c>
      <c r="I42" s="10" t="s">
        <v>912</v>
      </c>
      <c r="J42" s="27">
        <f>IF('Notice Data (Enter Data Here)'!$D42="","",'Notice Data (Enter Data Here)'!$D42/37000000000)</f>
        <v>2.0400000000000001E-5</v>
      </c>
      <c r="K42" s="42" t="s">
        <v>921</v>
      </c>
      <c r="AD42" s="31" t="s">
        <v>73</v>
      </c>
      <c r="AE42" s="18"/>
      <c r="AF42" s="18"/>
      <c r="AG42" s="18" t="s">
        <v>831</v>
      </c>
      <c r="AH42" s="18"/>
    </row>
    <row r="43" spans="1:34">
      <c r="A43" s="9" t="s">
        <v>918</v>
      </c>
      <c r="B43" s="9" t="s">
        <v>698</v>
      </c>
      <c r="C43" s="19">
        <v>2.3999999999999998E-3</v>
      </c>
      <c r="D43" s="32">
        <f>IF('Notice Data (Enter Data Here)'!$C43="","",'Notice Data (Enter Data Here)'!$C43*VLOOKUP('Notice Data (Enter Data Here)'!$B43,Doedata,4)*37000000000)</f>
        <v>1509600</v>
      </c>
      <c r="E43" s="10" t="s">
        <v>894</v>
      </c>
      <c r="F43" s="10" t="s">
        <v>895</v>
      </c>
      <c r="G43" s="10">
        <v>1</v>
      </c>
      <c r="H43" s="10" t="s">
        <v>858</v>
      </c>
      <c r="I43" s="10" t="s">
        <v>912</v>
      </c>
      <c r="J43" s="27">
        <f>IF('Notice Data (Enter Data Here)'!$D43="","",'Notice Data (Enter Data Here)'!$D43/37000000000)</f>
        <v>4.0800000000000002E-5</v>
      </c>
      <c r="K43" s="43" t="s">
        <v>921</v>
      </c>
      <c r="AD43" s="31" t="s">
        <v>74</v>
      </c>
      <c r="AE43" s="18"/>
      <c r="AF43" s="18"/>
      <c r="AG43" s="18" t="s">
        <v>880</v>
      </c>
      <c r="AH43" s="18"/>
    </row>
    <row r="44" spans="1:34">
      <c r="A44" s="9" t="s">
        <v>919</v>
      </c>
      <c r="B44" s="9" t="s">
        <v>698</v>
      </c>
      <c r="C44" s="19">
        <v>3.5999999999999999E-3</v>
      </c>
      <c r="D44" s="32">
        <f>IF('Notice Data (Enter Data Here)'!$C44="","",'Notice Data (Enter Data Here)'!$C44*VLOOKUP('Notice Data (Enter Data Here)'!$B44,Doedata,4)*37000000000)</f>
        <v>2264400</v>
      </c>
      <c r="E44" s="10" t="s">
        <v>894</v>
      </c>
      <c r="F44" s="10" t="s">
        <v>895</v>
      </c>
      <c r="G44" s="10">
        <v>1</v>
      </c>
      <c r="H44" s="10" t="s">
        <v>858</v>
      </c>
      <c r="I44" s="10" t="s">
        <v>912</v>
      </c>
      <c r="J44" s="27">
        <f>IF('Notice Data (Enter Data Here)'!$D44="","",'Notice Data (Enter Data Here)'!$D44/37000000000)</f>
        <v>6.1199999999999997E-5</v>
      </c>
      <c r="K44" s="42" t="s">
        <v>921</v>
      </c>
      <c r="AD44" s="31" t="s">
        <v>75</v>
      </c>
      <c r="AE44" s="18"/>
      <c r="AF44" s="18"/>
      <c r="AG44" s="18" t="s">
        <v>832</v>
      </c>
      <c r="AH44" s="18"/>
    </row>
    <row r="45" spans="1:34">
      <c r="A45" s="9" t="s">
        <v>920</v>
      </c>
      <c r="B45" s="9" t="s">
        <v>698</v>
      </c>
      <c r="C45" s="19">
        <v>4.7999999999999996E-3</v>
      </c>
      <c r="D45" s="32">
        <f>IF('Notice Data (Enter Data Here)'!$C45="","",'Notice Data (Enter Data Here)'!$C45*VLOOKUP('Notice Data (Enter Data Here)'!$B45,Doedata,4)*37000000000)</f>
        <v>3019200</v>
      </c>
      <c r="E45" s="10" t="s">
        <v>894</v>
      </c>
      <c r="F45" s="10" t="s">
        <v>895</v>
      </c>
      <c r="G45" s="10">
        <v>1</v>
      </c>
      <c r="H45" s="10" t="s">
        <v>858</v>
      </c>
      <c r="I45" s="10" t="s">
        <v>912</v>
      </c>
      <c r="J45" s="27">
        <f>IF('Notice Data (Enter Data Here)'!$D45="","",'Notice Data (Enter Data Here)'!$D45/37000000000)</f>
        <v>8.1600000000000005E-5</v>
      </c>
      <c r="K45" s="43" t="s">
        <v>921</v>
      </c>
      <c r="AD45" s="31" t="s">
        <v>76</v>
      </c>
      <c r="AE45" s="18"/>
      <c r="AF45" s="18"/>
      <c r="AG45" s="18" t="s">
        <v>833</v>
      </c>
      <c r="AH45" s="18"/>
    </row>
    <row r="46" spans="1:34">
      <c r="A46" s="9" t="s">
        <v>922</v>
      </c>
      <c r="B46" s="9" t="s">
        <v>698</v>
      </c>
      <c r="C46" s="19">
        <v>8.4999999999999995E-4</v>
      </c>
      <c r="D46" s="32">
        <f>IF('Notice Data (Enter Data Here)'!$C46="","",'Notice Data (Enter Data Here)'!$C46*VLOOKUP('Notice Data (Enter Data Here)'!$B46,Doedata,4)*37000000000)</f>
        <v>534650</v>
      </c>
      <c r="E46" s="10" t="s">
        <v>896</v>
      </c>
      <c r="F46" s="10" t="s">
        <v>823</v>
      </c>
      <c r="G46" s="10">
        <v>1</v>
      </c>
      <c r="H46" s="10" t="s">
        <v>923</v>
      </c>
      <c r="I46" s="10" t="s">
        <v>912</v>
      </c>
      <c r="J46" s="27">
        <f>IF('Notice Data (Enter Data Here)'!$D46="","",'Notice Data (Enter Data Here)'!$D46/37000000000)</f>
        <v>1.4450000000000001E-5</v>
      </c>
      <c r="K46" s="42" t="s">
        <v>924</v>
      </c>
      <c r="AD46" s="31" t="s">
        <v>77</v>
      </c>
      <c r="AE46" s="18"/>
      <c r="AF46" s="18"/>
      <c r="AG46" s="18" t="s">
        <v>834</v>
      </c>
      <c r="AH46" s="18"/>
    </row>
    <row r="47" spans="1:34">
      <c r="A47" s="9" t="s">
        <v>925</v>
      </c>
      <c r="B47" s="9" t="s">
        <v>698</v>
      </c>
      <c r="C47" s="19">
        <v>1E-3</v>
      </c>
      <c r="D47" s="32">
        <f>IF('Notice Data (Enter Data Here)'!$C47="","",'Notice Data (Enter Data Here)'!$C47*VLOOKUP('Notice Data (Enter Data Here)'!$B47,Doedata,4)*37000000000)</f>
        <v>629000.00000000012</v>
      </c>
      <c r="E47" s="10" t="s">
        <v>896</v>
      </c>
      <c r="F47" s="10" t="s">
        <v>823</v>
      </c>
      <c r="G47" s="10">
        <v>1</v>
      </c>
      <c r="H47" s="10" t="s">
        <v>858</v>
      </c>
      <c r="I47" s="10" t="s">
        <v>912</v>
      </c>
      <c r="J47" s="27">
        <f>IF('Notice Data (Enter Data Here)'!$D47="","",'Notice Data (Enter Data Here)'!$D47/37000000000)</f>
        <v>1.7000000000000003E-5</v>
      </c>
      <c r="K47" s="42" t="s">
        <v>947</v>
      </c>
      <c r="AD47" s="31" t="s">
        <v>78</v>
      </c>
      <c r="AE47" s="18"/>
      <c r="AF47" s="18"/>
      <c r="AG47" s="18" t="s">
        <v>835</v>
      </c>
      <c r="AH47" s="18"/>
    </row>
    <row r="48" spans="1:34">
      <c r="A48" s="9" t="s">
        <v>926</v>
      </c>
      <c r="B48" s="9" t="s">
        <v>698</v>
      </c>
      <c r="C48" s="19">
        <v>1E-3</v>
      </c>
      <c r="D48" s="32">
        <f>IF('Notice Data (Enter Data Here)'!$C48="","",'Notice Data (Enter Data Here)'!$C48*VLOOKUP('Notice Data (Enter Data Here)'!$B48,Doedata,4)*37000000000)</f>
        <v>629000.00000000012</v>
      </c>
      <c r="E48" s="10" t="s">
        <v>896</v>
      </c>
      <c r="F48" s="10" t="s">
        <v>823</v>
      </c>
      <c r="G48" s="10">
        <v>1</v>
      </c>
      <c r="H48" s="10" t="s">
        <v>858</v>
      </c>
      <c r="I48" s="10" t="s">
        <v>912</v>
      </c>
      <c r="J48" s="27">
        <f>IF('Notice Data (Enter Data Here)'!$D48="","",'Notice Data (Enter Data Here)'!$D48/37000000000)</f>
        <v>1.7000000000000003E-5</v>
      </c>
      <c r="K48" s="42" t="s">
        <v>947</v>
      </c>
      <c r="AD48" s="31" t="s">
        <v>79</v>
      </c>
      <c r="AE48" s="18"/>
      <c r="AF48" s="18"/>
      <c r="AG48" s="18" t="s">
        <v>864</v>
      </c>
      <c r="AH48" s="18"/>
    </row>
    <row r="49" spans="1:34">
      <c r="A49" s="9" t="s">
        <v>927</v>
      </c>
      <c r="B49" s="9" t="s">
        <v>698</v>
      </c>
      <c r="C49" s="19">
        <v>1E-3</v>
      </c>
      <c r="D49" s="32">
        <f>IF('Notice Data (Enter Data Here)'!$C49="","",'Notice Data (Enter Data Here)'!$C49*VLOOKUP('Notice Data (Enter Data Here)'!$B49,Doedata,4)*37000000000)</f>
        <v>629000.00000000012</v>
      </c>
      <c r="E49" s="10" t="s">
        <v>896</v>
      </c>
      <c r="F49" s="10" t="s">
        <v>823</v>
      </c>
      <c r="G49" s="10">
        <v>1</v>
      </c>
      <c r="H49" s="10" t="s">
        <v>923</v>
      </c>
      <c r="I49" s="10" t="s">
        <v>912</v>
      </c>
      <c r="J49" s="27">
        <f>IF('Notice Data (Enter Data Here)'!$D49="","",'Notice Data (Enter Data Here)'!$D49/37000000000)</f>
        <v>1.7000000000000003E-5</v>
      </c>
      <c r="K49" s="43" t="s">
        <v>934</v>
      </c>
      <c r="AD49" s="31" t="s">
        <v>80</v>
      </c>
      <c r="AE49" s="18"/>
      <c r="AF49" s="18"/>
      <c r="AG49" s="18" t="s">
        <v>865</v>
      </c>
      <c r="AH49" s="18"/>
    </row>
    <row r="50" spans="1:34">
      <c r="A50" s="9" t="s">
        <v>928</v>
      </c>
      <c r="B50" s="9" t="s">
        <v>698</v>
      </c>
      <c r="C50" s="19">
        <v>1E-3</v>
      </c>
      <c r="D50" s="32">
        <f>IF('Notice Data (Enter Data Here)'!$C50="","",'Notice Data (Enter Data Here)'!$C50*VLOOKUP('Notice Data (Enter Data Here)'!$B50,Doedata,4)*37000000000)</f>
        <v>629000.00000000012</v>
      </c>
      <c r="E50" s="10" t="s">
        <v>896</v>
      </c>
      <c r="F50" s="10" t="s">
        <v>823</v>
      </c>
      <c r="G50" s="10">
        <v>1</v>
      </c>
      <c r="H50" s="10" t="s">
        <v>858</v>
      </c>
      <c r="I50" s="10" t="s">
        <v>912</v>
      </c>
      <c r="J50" s="27">
        <f>IF('Notice Data (Enter Data Here)'!$D50="","",'Notice Data (Enter Data Here)'!$D50/37000000000)</f>
        <v>1.7000000000000003E-5</v>
      </c>
      <c r="K50" s="43" t="s">
        <v>935</v>
      </c>
      <c r="AD50" s="31" t="s">
        <v>81</v>
      </c>
      <c r="AE50" s="18"/>
      <c r="AF50" s="18"/>
      <c r="AG50" s="18" t="s">
        <v>866</v>
      </c>
      <c r="AH50" s="18"/>
    </row>
    <row r="51" spans="1:34">
      <c r="A51" s="9" t="s">
        <v>929</v>
      </c>
      <c r="B51" s="9" t="s">
        <v>698</v>
      </c>
      <c r="C51" s="19">
        <v>1E-3</v>
      </c>
      <c r="D51" s="32">
        <f>IF('Notice Data (Enter Data Here)'!$C51="","",'Notice Data (Enter Data Here)'!$C51*VLOOKUP('Notice Data (Enter Data Here)'!$B51,Doedata,4)*37000000000)</f>
        <v>629000.00000000012</v>
      </c>
      <c r="E51" s="10" t="s">
        <v>896</v>
      </c>
      <c r="F51" s="10" t="s">
        <v>823</v>
      </c>
      <c r="G51" s="10">
        <v>1</v>
      </c>
      <c r="H51" s="10" t="s">
        <v>858</v>
      </c>
      <c r="I51" s="10" t="s">
        <v>912</v>
      </c>
      <c r="J51" s="27">
        <f>IF('Notice Data (Enter Data Here)'!$D51="","",'Notice Data (Enter Data Here)'!$D51/37000000000)</f>
        <v>1.7000000000000003E-5</v>
      </c>
      <c r="K51" s="43" t="s">
        <v>936</v>
      </c>
      <c r="AD51" s="31" t="s">
        <v>82</v>
      </c>
      <c r="AE51" s="18"/>
      <c r="AF51" s="18"/>
      <c r="AG51" s="18" t="s">
        <v>836</v>
      </c>
      <c r="AH51" s="18"/>
    </row>
    <row r="52" spans="1:34">
      <c r="A52" s="9" t="s">
        <v>930</v>
      </c>
      <c r="B52" s="9" t="s">
        <v>698</v>
      </c>
      <c r="C52" s="19">
        <v>1E-3</v>
      </c>
      <c r="D52" s="32">
        <f>IF('Notice Data (Enter Data Here)'!$C52="","",'Notice Data (Enter Data Here)'!$C52*VLOOKUP('Notice Data (Enter Data Here)'!$B52,Doedata,4)*37000000000)</f>
        <v>629000.00000000012</v>
      </c>
      <c r="E52" s="10" t="s">
        <v>896</v>
      </c>
      <c r="F52" s="10" t="s">
        <v>823</v>
      </c>
      <c r="G52" s="10">
        <v>1</v>
      </c>
      <c r="H52" s="10" t="s">
        <v>858</v>
      </c>
      <c r="I52" s="10" t="s">
        <v>912</v>
      </c>
      <c r="J52" s="27">
        <f>IF('Notice Data (Enter Data Here)'!$D52="","",'Notice Data (Enter Data Here)'!$D52/37000000000)</f>
        <v>1.7000000000000003E-5</v>
      </c>
      <c r="K52" s="43" t="s">
        <v>937</v>
      </c>
      <c r="AD52" s="31" t="s">
        <v>83</v>
      </c>
      <c r="AE52" s="18"/>
      <c r="AF52" s="18"/>
      <c r="AG52" s="18" t="s">
        <v>867</v>
      </c>
      <c r="AH52" s="18"/>
    </row>
    <row r="53" spans="1:34">
      <c r="A53" s="9" t="s">
        <v>931</v>
      </c>
      <c r="B53" s="9" t="s">
        <v>698</v>
      </c>
      <c r="C53" s="19">
        <v>1E-3</v>
      </c>
      <c r="D53" s="32">
        <f>IF('Notice Data (Enter Data Here)'!$C53="","",'Notice Data (Enter Data Here)'!$C53*VLOOKUP('Notice Data (Enter Data Here)'!$B53,Doedata,4)*37000000000)</f>
        <v>629000.00000000012</v>
      </c>
      <c r="E53" s="10" t="s">
        <v>896</v>
      </c>
      <c r="F53" s="10" t="s">
        <v>823</v>
      </c>
      <c r="G53" s="10">
        <v>1</v>
      </c>
      <c r="H53" s="10" t="s">
        <v>858</v>
      </c>
      <c r="I53" s="10" t="s">
        <v>912</v>
      </c>
      <c r="J53" s="27">
        <f>IF('Notice Data (Enter Data Here)'!$D53="","",'Notice Data (Enter Data Here)'!$D53/37000000000)</f>
        <v>1.7000000000000003E-5</v>
      </c>
      <c r="K53" s="43" t="s">
        <v>938</v>
      </c>
      <c r="AD53" s="31" t="s">
        <v>84</v>
      </c>
      <c r="AE53" s="18"/>
      <c r="AF53" s="18"/>
      <c r="AG53" s="18" t="s">
        <v>868</v>
      </c>
      <c r="AH53" s="18"/>
    </row>
    <row r="54" spans="1:34">
      <c r="A54" s="9" t="s">
        <v>932</v>
      </c>
      <c r="B54" s="9" t="s">
        <v>698</v>
      </c>
      <c r="C54" s="19">
        <v>1E-4</v>
      </c>
      <c r="D54" s="32">
        <f>IF('Notice Data (Enter Data Here)'!$C54="","",'Notice Data (Enter Data Here)'!$C54*VLOOKUP('Notice Data (Enter Data Here)'!$B54,Doedata,4)*37000000000)</f>
        <v>62900.000000000007</v>
      </c>
      <c r="E54" s="10" t="s">
        <v>894</v>
      </c>
      <c r="F54" s="10" t="s">
        <v>895</v>
      </c>
      <c r="G54" s="10">
        <v>1</v>
      </c>
      <c r="H54" s="10" t="s">
        <v>858</v>
      </c>
      <c r="I54" s="10" t="s">
        <v>912</v>
      </c>
      <c r="J54" s="27">
        <f>IF('Notice Data (Enter Data Here)'!$D54="","",'Notice Data (Enter Data Here)'!$D54/37000000000)</f>
        <v>1.7000000000000002E-6</v>
      </c>
      <c r="K54" s="42" t="s">
        <v>910</v>
      </c>
      <c r="AD54" s="31" t="s">
        <v>85</v>
      </c>
      <c r="AE54" s="18"/>
      <c r="AF54" s="18"/>
      <c r="AG54" s="18" t="s">
        <v>869</v>
      </c>
      <c r="AH54" s="18"/>
    </row>
    <row r="55" spans="1:34">
      <c r="A55" s="9" t="s">
        <v>933</v>
      </c>
      <c r="B55" s="9" t="s">
        <v>698</v>
      </c>
      <c r="C55" s="19">
        <v>1E-4</v>
      </c>
      <c r="D55" s="32">
        <f>IF('Notice Data (Enter Data Here)'!$C55="","",'Notice Data (Enter Data Here)'!$C55*VLOOKUP('Notice Data (Enter Data Here)'!$B55,Doedata,4)*37000000000)</f>
        <v>62900.000000000007</v>
      </c>
      <c r="E55" s="10" t="s">
        <v>894</v>
      </c>
      <c r="F55" s="10" t="s">
        <v>895</v>
      </c>
      <c r="G55" s="10">
        <v>1</v>
      </c>
      <c r="H55" s="10" t="s">
        <v>858</v>
      </c>
      <c r="I55" s="10" t="s">
        <v>912</v>
      </c>
      <c r="J55" s="27">
        <f>IF('Notice Data (Enter Data Here)'!$D55="","",'Notice Data (Enter Data Here)'!$D55/37000000000)</f>
        <v>1.7000000000000002E-6</v>
      </c>
      <c r="K55" s="43" t="s">
        <v>910</v>
      </c>
      <c r="AD55" s="31" t="s">
        <v>86</v>
      </c>
      <c r="AE55" s="18"/>
      <c r="AF55" s="18"/>
      <c r="AG55" s="18" t="s">
        <v>852</v>
      </c>
      <c r="AH55" s="18"/>
    </row>
    <row r="56" spans="1:34">
      <c r="A56" s="9" t="s">
        <v>948</v>
      </c>
      <c r="B56" s="9" t="s">
        <v>698</v>
      </c>
      <c r="C56" s="19">
        <v>1E-4</v>
      </c>
      <c r="D56" s="32">
        <f>IF('Notice Data (Enter Data Here)'!$C56="","",'Notice Data (Enter Data Here)'!$C56*VLOOKUP('Notice Data (Enter Data Here)'!$B56,Doedata,4)*37000000000)</f>
        <v>62900.000000000007</v>
      </c>
      <c r="E56" s="10" t="s">
        <v>896</v>
      </c>
      <c r="F56" s="10" t="s">
        <v>823</v>
      </c>
      <c r="G56" s="10">
        <v>1</v>
      </c>
      <c r="H56" s="10" t="s">
        <v>858</v>
      </c>
      <c r="I56" s="10" t="s">
        <v>912</v>
      </c>
      <c r="J56" s="27">
        <f>IF('Notice Data (Enter Data Here)'!$D56="","",'Notice Data (Enter Data Here)'!$D56/37000000000)</f>
        <v>1.7000000000000002E-6</v>
      </c>
      <c r="K56" s="43" t="s">
        <v>937</v>
      </c>
      <c r="AD56" s="31" t="s">
        <v>87</v>
      </c>
      <c r="AE56" s="18"/>
      <c r="AF56" s="18"/>
      <c r="AG56" s="18" t="s">
        <v>870</v>
      </c>
      <c r="AH56" s="18"/>
    </row>
    <row r="57" spans="1:34">
      <c r="A57" s="9" t="s">
        <v>949</v>
      </c>
      <c r="B57" s="9" t="s">
        <v>698</v>
      </c>
      <c r="C57" s="19">
        <v>1E-4</v>
      </c>
      <c r="D57" s="32">
        <f>IF('Notice Data (Enter Data Here)'!$C57="","",'Notice Data (Enter Data Here)'!$C57*VLOOKUP('Notice Data (Enter Data Here)'!$B57,Doedata,4)*37000000000)</f>
        <v>62900.000000000007</v>
      </c>
      <c r="E57" s="10" t="s">
        <v>896</v>
      </c>
      <c r="F57" s="10" t="s">
        <v>823</v>
      </c>
      <c r="G57" s="10">
        <v>1</v>
      </c>
      <c r="H57" s="10" t="s">
        <v>858</v>
      </c>
      <c r="I57" s="10" t="s">
        <v>912</v>
      </c>
      <c r="J57" s="27"/>
      <c r="K57" s="43" t="s">
        <v>938</v>
      </c>
      <c r="AD57" s="31" t="s">
        <v>88</v>
      </c>
      <c r="AE57" s="18"/>
      <c r="AF57" s="18"/>
      <c r="AG57" s="18" t="s">
        <v>871</v>
      </c>
      <c r="AH57" s="18"/>
    </row>
    <row r="58" spans="1:34">
      <c r="A58" s="9" t="s">
        <v>939</v>
      </c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/>
      <c r="K58" s="42"/>
      <c r="AD58" s="31" t="s">
        <v>89</v>
      </c>
      <c r="AE58" s="18"/>
      <c r="AF58" s="18"/>
      <c r="AG58" s="18" t="s">
        <v>872</v>
      </c>
      <c r="AH58" s="18"/>
    </row>
    <row r="59" spans="1:34">
      <c r="A59" s="9" t="s">
        <v>939</v>
      </c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/>
      <c r="K59" s="43"/>
      <c r="AD59" s="31" t="s">
        <v>90</v>
      </c>
      <c r="AE59" s="18"/>
      <c r="AF59" s="18"/>
      <c r="AG59" s="18" t="s">
        <v>873</v>
      </c>
      <c r="AH59" s="18"/>
    </row>
    <row r="60" spans="1:34">
      <c r="A60" s="9" t="s">
        <v>939</v>
      </c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/>
      <c r="K60" s="42"/>
      <c r="AD60" s="31" t="s">
        <v>91</v>
      </c>
      <c r="AE60" s="18"/>
      <c r="AF60" s="18"/>
      <c r="AG60" s="18" t="s">
        <v>837</v>
      </c>
      <c r="AH60" s="18"/>
    </row>
    <row r="61" spans="1:34">
      <c r="A61" s="9" t="s">
        <v>939</v>
      </c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/>
      <c r="K61" s="43"/>
      <c r="AD61" s="31" t="s">
        <v>92</v>
      </c>
      <c r="AE61" s="18"/>
      <c r="AF61" s="18"/>
      <c r="AG61" s="18" t="s">
        <v>874</v>
      </c>
      <c r="AH61" s="18"/>
    </row>
    <row r="62" spans="1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877</v>
      </c>
      <c r="AH62" s="18"/>
    </row>
    <row r="63" spans="1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/>
      <c r="AH63" s="18"/>
    </row>
    <row r="64" spans="1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K229" s="44"/>
      <c r="AD229" s="31" t="s">
        <v>262</v>
      </c>
      <c r="AE229" s="18"/>
      <c r="AF229" s="18"/>
      <c r="AG229" s="18"/>
      <c r="AH229" s="18"/>
    </row>
    <row r="230" spans="4:34">
      <c r="D230" s="18"/>
      <c r="K230" s="44"/>
      <c r="AD230" s="31" t="s">
        <v>263</v>
      </c>
      <c r="AE230" s="18"/>
      <c r="AF230" s="18"/>
      <c r="AG230" s="18"/>
      <c r="AH230" s="18"/>
    </row>
    <row r="231" spans="4:34">
      <c r="D231" s="18"/>
      <c r="K231" s="44"/>
      <c r="AD231" s="31" t="s">
        <v>264</v>
      </c>
      <c r="AE231" s="18"/>
      <c r="AF231" s="18"/>
      <c r="AG231" s="18"/>
      <c r="AH231" s="18"/>
    </row>
    <row r="232" spans="4:34">
      <c r="D232" s="18"/>
      <c r="K232" s="44"/>
      <c r="AD232" s="31" t="s">
        <v>265</v>
      </c>
      <c r="AE232" s="18"/>
      <c r="AF232" s="18"/>
      <c r="AG232" s="18"/>
      <c r="AH232" s="18"/>
    </row>
    <row r="233" spans="4:34">
      <c r="D233" s="18"/>
      <c r="K233" s="44"/>
      <c r="AD233" s="31" t="s">
        <v>266</v>
      </c>
      <c r="AE233" s="18"/>
      <c r="AF233" s="18"/>
      <c r="AG233" s="18"/>
      <c r="AH233" s="18"/>
    </row>
    <row r="234" spans="4:34">
      <c r="D234" s="18"/>
      <c r="K234" s="44"/>
      <c r="AD234" s="31" t="s">
        <v>267</v>
      </c>
      <c r="AE234" s="18"/>
      <c r="AF234" s="18"/>
      <c r="AG234" s="18"/>
      <c r="AH234" s="18"/>
    </row>
    <row r="235" spans="4:34">
      <c r="D235" s="18"/>
      <c r="K235" s="44"/>
      <c r="AD235" s="31" t="s">
        <v>268</v>
      </c>
      <c r="AE235" s="18"/>
      <c r="AF235" s="18"/>
      <c r="AG235" s="18"/>
      <c r="AH235" s="18"/>
    </row>
    <row r="236" spans="4:34">
      <c r="D236" s="18"/>
      <c r="K236" s="44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  <row r="782" spans="30:34">
      <c r="AG782" s="18"/>
    </row>
    <row r="783" spans="30:34">
      <c r="AG783" s="18"/>
    </row>
  </sheetData>
  <phoneticPr fontId="14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59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13"/>
  <sheetViews>
    <sheetView workbookViewId="0">
      <selection activeCell="C10" sqref="C10"/>
    </sheetView>
  </sheetViews>
  <sheetFormatPr baseColWidth="10" defaultColWidth="8.6640625" defaultRowHeight="14" x14ac:dyDescent="0"/>
  <cols>
    <col min="1" max="1" width="12.5" bestFit="1" customWidth="1"/>
    <col min="2" max="2" width="13.33203125" bestFit="1" customWidth="1"/>
    <col min="3" max="3" width="16.33203125" bestFit="1" customWidth="1"/>
    <col min="4" max="4" width="15.832031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77</v>
      </c>
      <c r="B5" s="20">
        <v>4.6999999999999999E-9</v>
      </c>
      <c r="C5" s="20">
        <v>596.47699999999998</v>
      </c>
      <c r="D5" s="20">
        <v>1.6120999999999999E-8</v>
      </c>
    </row>
    <row r="6" spans="1:4">
      <c r="A6" s="26" t="s">
        <v>217</v>
      </c>
      <c r="B6" s="20">
        <v>2.8200000000000002E-9</v>
      </c>
      <c r="C6" s="20">
        <v>9077.58</v>
      </c>
      <c r="D6" s="20">
        <v>2.4534E-7</v>
      </c>
    </row>
    <row r="7" spans="1:4">
      <c r="A7" s="26" t="s">
        <v>452</v>
      </c>
      <c r="B7" s="20">
        <v>7.2200000000000003E-9</v>
      </c>
      <c r="C7" s="20">
        <v>0.18833369999999999</v>
      </c>
      <c r="D7" s="20">
        <v>5.0900999999999999E-12</v>
      </c>
    </row>
    <row r="8" spans="1:4">
      <c r="A8" s="26" t="s">
        <v>534</v>
      </c>
      <c r="B8" s="20">
        <v>7.9000000000000006E-6</v>
      </c>
      <c r="C8" s="20">
        <v>18181.060000000001</v>
      </c>
      <c r="D8" s="20">
        <v>4.9138000000000005E-7</v>
      </c>
    </row>
    <row r="9" spans="1:4">
      <c r="A9" s="26" t="s">
        <v>654</v>
      </c>
      <c r="B9" s="20">
        <v>8.3200000000000004E-8</v>
      </c>
      <c r="C9" s="20">
        <v>418662.39999999997</v>
      </c>
      <c r="D9" s="20">
        <v>1.13152E-5</v>
      </c>
    </row>
    <row r="10" spans="1:4">
      <c r="A10" s="26" t="s">
        <v>698</v>
      </c>
      <c r="B10" s="20">
        <v>4.0150004600000011E-2</v>
      </c>
      <c r="C10" s="20">
        <v>25254352.893399999</v>
      </c>
      <c r="D10" s="20">
        <v>6.8255007820000005E-4</v>
      </c>
    </row>
    <row r="11" spans="1:4">
      <c r="A11" s="26" t="s">
        <v>35</v>
      </c>
      <c r="B11" s="20">
        <v>2.0199999999999999E-2</v>
      </c>
      <c r="C11" s="20">
        <v>251.12639999999999</v>
      </c>
      <c r="D11" s="20">
        <v>6.7871999999999999E-9</v>
      </c>
    </row>
    <row r="12" spans="1:4">
      <c r="A12" s="26" t="s">
        <v>842</v>
      </c>
      <c r="B12" s="20"/>
      <c r="C12" s="20">
        <v>0</v>
      </c>
      <c r="D12" s="20">
        <v>0</v>
      </c>
    </row>
    <row r="13" spans="1:4">
      <c r="A13" s="26" t="s">
        <v>843</v>
      </c>
      <c r="B13" s="20">
        <v>6.0358002540000011E-2</v>
      </c>
      <c r="C13" s="20">
        <v>25701121.725133698</v>
      </c>
      <c r="D13" s="20">
        <v>6.9462491149010011E-4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6640625" defaultRowHeight="14" x14ac:dyDescent="0"/>
  <cols>
    <col min="1" max="1" width="20.66406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66406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6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Wayne Lukens User</cp:lastModifiedBy>
  <cp:lastPrinted>2012-12-10T22:13:12Z</cp:lastPrinted>
  <dcterms:created xsi:type="dcterms:W3CDTF">2010-11-12T20:51:00Z</dcterms:created>
  <dcterms:modified xsi:type="dcterms:W3CDTF">2012-12-11T23:59:34Z</dcterms:modified>
</cp:coreProperties>
</file>