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300" yWindow="135" windowWidth="20880" windowHeight="181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3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  <c r="C26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 s="1"/>
  <c r="D24" i="4"/>
  <c r="J24" i="4" s="1"/>
  <c r="D25" i="4"/>
  <c r="J25" i="4"/>
  <c r="D26" i="4"/>
  <c r="J26" i="4" s="1"/>
  <c r="D27" i="4"/>
  <c r="J27" i="4"/>
  <c r="D28" i="4"/>
  <c r="J28" i="4" s="1"/>
  <c r="D29" i="4"/>
  <c r="J29" i="4"/>
  <c r="D30" i="4"/>
  <c r="J30" i="4" s="1"/>
  <c r="D31" i="4"/>
  <c r="J31" i="4"/>
  <c r="D32" i="4"/>
  <c r="J32" i="4" s="1"/>
  <c r="D33" i="4"/>
  <c r="J33" i="4"/>
  <c r="D34" i="4"/>
  <c r="J34" i="4" s="1"/>
  <c r="D35" i="4"/>
  <c r="J35" i="4"/>
  <c r="D36" i="4"/>
  <c r="J36" i="4" s="1"/>
  <c r="D37" i="4"/>
  <c r="J37" i="4"/>
  <c r="D38" i="4"/>
  <c r="J38" i="4" s="1"/>
  <c r="D39" i="4"/>
  <c r="J39" i="4"/>
  <c r="D40" i="4"/>
  <c r="J40" i="4" s="1"/>
  <c r="D41" i="4"/>
  <c r="J41" i="4"/>
  <c r="D42" i="4"/>
  <c r="J42" i="4" s="1"/>
  <c r="D43" i="4"/>
  <c r="J43" i="4"/>
  <c r="D44" i="4"/>
  <c r="J44" i="4" s="1"/>
  <c r="D45" i="4"/>
  <c r="J45" i="4"/>
  <c r="D46" i="4"/>
  <c r="J46" i="4" s="1"/>
  <c r="D47" i="4"/>
  <c r="J47" i="4"/>
  <c r="D48" i="4"/>
  <c r="J48" i="4" s="1"/>
  <c r="D49" i="4"/>
  <c r="J49" i="4"/>
  <c r="D50" i="4"/>
  <c r="J50" i="4" s="1"/>
  <c r="D51" i="4"/>
  <c r="J51" i="4"/>
  <c r="D52" i="4"/>
  <c r="J52" i="4" s="1"/>
  <c r="D53" i="4"/>
  <c r="J53" i="4"/>
  <c r="D54" i="4"/>
  <c r="J54" i="4" s="1"/>
  <c r="D55" i="4"/>
  <c r="J55" i="4"/>
  <c r="D56" i="4"/>
  <c r="J56" i="4" s="1"/>
  <c r="D57" i="4"/>
  <c r="J57" i="4"/>
  <c r="D58" i="4"/>
  <c r="J58" i="4" s="1"/>
  <c r="D59" i="4"/>
  <c r="J59" i="4"/>
  <c r="D60" i="4"/>
  <c r="J60" i="4" s="1"/>
  <c r="D61" i="4"/>
  <c r="J61" i="4"/>
  <c r="D62" i="4"/>
  <c r="J62" i="4" s="1"/>
  <c r="D63" i="4"/>
  <c r="J63" i="4"/>
  <c r="D64" i="4"/>
  <c r="J64" i="4" s="1"/>
  <c r="D65" i="4"/>
  <c r="J65" i="4"/>
  <c r="D66" i="4"/>
  <c r="J66" i="4" s="1"/>
  <c r="D67" i="4"/>
  <c r="J67" i="4"/>
  <c r="D68" i="4"/>
  <c r="J68" i="4" s="1"/>
  <c r="D69" i="4"/>
  <c r="J69" i="4"/>
  <c r="D70" i="4"/>
  <c r="J70" i="4" s="1"/>
  <c r="D71" i="4"/>
  <c r="J71" i="4"/>
  <c r="D72" i="4"/>
  <c r="J72" i="4" s="1"/>
  <c r="D73" i="4"/>
  <c r="J73" i="4"/>
  <c r="D74" i="4"/>
  <c r="J74" i="4" s="1"/>
  <c r="D25" i="1"/>
  <c r="J25" i="1" s="1"/>
  <c r="D26" i="1"/>
  <c r="J26" i="1" s="1"/>
  <c r="D27" i="1"/>
  <c r="J27" i="1"/>
  <c r="D28" i="1"/>
  <c r="J28" i="1" s="1"/>
  <c r="D29" i="1"/>
  <c r="J29" i="1"/>
  <c r="D30" i="1"/>
  <c r="J30" i="1" s="1"/>
  <c r="D31" i="1"/>
  <c r="J31" i="1"/>
  <c r="D32" i="1"/>
  <c r="J32" i="1" s="1"/>
  <c r="D33" i="1"/>
  <c r="J33" i="1"/>
  <c r="D34" i="1"/>
  <c r="J34" i="1" s="1"/>
  <c r="D35" i="1"/>
  <c r="J35" i="1"/>
  <c r="D36" i="1"/>
  <c r="J36" i="1" s="1"/>
  <c r="D37" i="1"/>
  <c r="J37" i="1"/>
  <c r="D38" i="1"/>
  <c r="J38" i="1" s="1"/>
  <c r="D39" i="1"/>
  <c r="J39" i="1"/>
  <c r="D40" i="1"/>
  <c r="J40" i="1" s="1"/>
  <c r="D41" i="1"/>
  <c r="J41" i="1"/>
  <c r="D42" i="1"/>
  <c r="J42" i="1" s="1"/>
  <c r="D43" i="1"/>
  <c r="J43" i="1"/>
  <c r="D44" i="1"/>
  <c r="J44" i="1" s="1"/>
  <c r="D45" i="1"/>
  <c r="J45" i="1"/>
  <c r="D46" i="1"/>
  <c r="J46" i="1" s="1"/>
  <c r="D47" i="1"/>
  <c r="J47" i="1"/>
  <c r="D48" i="1"/>
  <c r="J48" i="1" s="1"/>
  <c r="D49" i="1"/>
  <c r="J49" i="1"/>
  <c r="D50" i="1"/>
  <c r="J50" i="1" s="1"/>
  <c r="D51" i="1"/>
  <c r="J51" i="1"/>
  <c r="D52" i="1"/>
  <c r="J52" i="1" s="1"/>
  <c r="D53" i="1"/>
  <c r="J53" i="1"/>
  <c r="D54" i="1"/>
  <c r="J54" i="1" s="1"/>
  <c r="D55" i="1"/>
  <c r="J55" i="1"/>
  <c r="D56" i="1"/>
  <c r="J56" i="1" s="1"/>
  <c r="D57" i="1"/>
  <c r="J57" i="1"/>
  <c r="D58" i="1"/>
  <c r="J58" i="1" s="1"/>
  <c r="D59" i="1"/>
  <c r="J59" i="1"/>
  <c r="D60" i="1"/>
  <c r="J60" i="1" s="1"/>
  <c r="D61" i="1"/>
  <c r="J61" i="1"/>
  <c r="D62" i="1"/>
  <c r="J62" i="1" s="1"/>
  <c r="D63" i="1"/>
  <c r="J63" i="1"/>
  <c r="D64" i="1"/>
  <c r="J64" i="1" s="1"/>
  <c r="D65" i="1"/>
  <c r="J65" i="1"/>
  <c r="D66" i="1"/>
  <c r="J66" i="1" s="1"/>
  <c r="D67" i="1"/>
  <c r="J67" i="1"/>
  <c r="D68" i="1"/>
  <c r="J68" i="1" s="1"/>
  <c r="D69" i="1"/>
  <c r="J69" i="1"/>
  <c r="D70" i="1"/>
  <c r="J70" i="1" s="1"/>
  <c r="D71" i="1"/>
  <c r="J71" i="1"/>
  <c r="D72" i="1"/>
  <c r="J72" i="1" s="1"/>
  <c r="D73" i="1"/>
  <c r="J73" i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<sst xmlns="http://schemas.openxmlformats.org/spreadsheetml/2006/main" count="3254" uniqueCount="893">
  <si>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</si>
  <si>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</si>
  <si>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</si>
  <si>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</si>
  <si>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</si>
  <si>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</si>
  <si>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</si>
  <si>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</si>
  <si>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</si>
  <si>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</si>
  <si>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</si>
  <si>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</si>
  <si>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</si>
  <si>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</si>
  <si>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</si>
  <si>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</si>
  <si>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</si>
  <si>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</si>
  <si>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</si>
  <si>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</si>
  <si>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</si>
  <si>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</si>
  <si>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</si>
  <si>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</si>
  <si>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</si>
  <si>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</si>
  <si>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</si>
  <si>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</si>
  <si>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</si>
  <si>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</si>
  <si>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</si>
  <si>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</si>
  <si>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</si>
  <si>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</si>
  <si>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</si>
  <si>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</si>
  <si>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</si>
  <si>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</si>
  <si>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</si>
  <si>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</si>
  <si>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</si>
  <si>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</si>
  <si>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</si>
  <si>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</si>
  <si>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</si>
  <si>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</si>
  <si>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</si>
  <si>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</si>
  <si>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</si>
  <si>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</si>
  <si>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</si>
  <si>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</si>
  <si>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</si>
  <si>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</si>
  <si>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</si>
  <si>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</si>
  <si>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</si>
  <si>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</si>
  <si>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</si>
  <si>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</si>
  <si>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</si>
  <si>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</si>
  <si>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</si>
  <si>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</si>
  <si>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</si>
  <si>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</si>
  <si>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</si>
  <si>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</si>
  <si>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</si>
  <si>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</si>
  <si>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</si>
  <si>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</si>
  <si>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</si>
  <si>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</si>
  <si>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</si>
  <si>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</si>
  <si>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</si>
  <si>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</si>
  <si>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</si>
  <si>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</si>
  <si>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</si>
  <si>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</si>
  <si>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</si>
  <si>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</si>
  <si>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</si>
  <si>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</si>
  <si>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</si>
  <si>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</si>
  <si>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</si>
  <si>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</si>
  <si>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</si>
  <si>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</si>
  <si>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</si>
  <si>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</si>
  <si>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</si>
  <si>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</si>
  <si>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</si>
  <si>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</si>
  <si>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</si>
  <si>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</si>
  <si>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</si>
  <si>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</si>
  <si>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</si>
  <si>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</si>
  <si>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</si>
  <si>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</si>
  <si>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</si>
  <si>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</si>
  <si>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</si>
  <si>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</si>
  <si>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</si>
  <si>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</si>
  <si>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</si>
  <si>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</si>
  <si>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</si>
  <si>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</si>
  <si>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</si>
  <si>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</si>
  <si>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</si>
  <si>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</si>
  <si>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</si>
  <si>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</si>
  <si>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</si>
  <si>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</si>
  <si>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</si>
  <si>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</si>
  <si>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</si>
  <si>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</si>
  <si>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</si>
  <si>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</si>
  <si>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</si>
  <si>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</si>
  <si>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</si>
  <si>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</si>
  <si>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</si>
  <si>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</si>
  <si>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</si>
  <si>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</si>
  <si>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</si>
  <si>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</si>
  <si>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</si>
  <si>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</si>
  <si>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</si>
  <si>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</si>
  <si>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</si>
  <si>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</si>
  <si>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</si>
  <si>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</si>
  <si>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</si>
  <si>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</si>
  <si>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</si>
  <si>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</si>
  <si>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</si>
  <si>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</si>
  <si>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</si>
  <si>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</si>
  <si>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</si>
  <si>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</si>
  <si>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</si>
  <si>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</si>
  <si>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</si>
  <si>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</si>
  <si>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</si>
  <si>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</si>
  <si>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</si>
  <si>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</si>
  <si>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</si>
  <si>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</si>
  <si>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</si>
  <si>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</si>
  <si>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</si>
  <si>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</si>
  <si>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</si>
  <si>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</si>
  <si>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</si>
  <si>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</si>
  <si>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</si>
  <si>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</si>
  <si>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</si>
  <si>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</si>
  <si>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</si>
  <si>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</si>
  <si>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</si>
  <si>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</si>
  <si>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</si>
  <si>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</si>
  <si>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</si>
  <si>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</si>
  <si>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</si>
  <si>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</si>
  <si>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</si>
  <si>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</si>
  <si>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</si>
  <si>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</si>
  <si>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</si>
  <si>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</si>
  <si>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</si>
  <si>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</si>
  <si>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</si>
  <si>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</si>
  <si>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</si>
  <si>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</si>
  <si>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</si>
  <si>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</si>
  <si>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</si>
  <si>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</si>
  <si>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</si>
  <si>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</si>
  <si>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</si>
  <si>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</si>
  <si>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</si>
  <si>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</si>
  <si>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</si>
  <si>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</si>
  <si>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</si>
  <si>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</si>
  <si>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</si>
  <si>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</si>
  <si>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</si>
  <si>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</si>
  <si>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</si>
  <si>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</si>
  <si>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</si>
  <si>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</si>
  <si>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</si>
  <si>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</si>
  <si>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</si>
  <si>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</si>
  <si>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</si>
  <si>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</si>
  <si>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</si>
  <si>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</si>
  <si>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</si>
  <si>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</si>
  <si>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</si>
  <si>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</si>
  <si>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</si>
  <si>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</si>
  <si>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</si>
  <si>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</si>
  <si>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</si>
  <si>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</si>
  <si>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</si>
  <si>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</si>
  <si>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</si>
  <si>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</si>
  <si>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</si>
  <si>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</si>
  <si>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</si>
  <si>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</si>
  <si>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</si>
  <si>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</si>
  <si>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</si>
  <si>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</si>
  <si>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</si>
  <si>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</si>
  <si>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</si>
  <si>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</si>
  <si>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</si>
  <si>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</si>
  <si>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</si>
  <si>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</si>
  <si>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</si>
  <si>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</si>
  <si>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</si>
  <si>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</si>
  <si>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</si>
  <si>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</si>
  <si>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</si>
  <si>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</si>
  <si>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</si>
  <si>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</si>
  <si>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</si>
  <si>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</si>
  <si>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</si>
  <si>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</si>
  <si>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</si>
  <si>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</si>
  <si>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</si>
  <si>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</si>
  <si>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</si>
  <si>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</si>
  <si>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</si>
  <si>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</si>
  <si>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</si>
  <si>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</si>
  <si>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</si>
  <si>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</si>
  <si>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</si>
  <si>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</si>
  <si>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</si>
  <si>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</si>
  <si>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</si>
  <si>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</si>
  <si>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</si>
  <si>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</si>
  <si>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</si>
  <si>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</si>
  <si>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</si>
  <si>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</si>
  <si>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</si>
  <si>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</si>
  <si>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</si>
  <si>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</si>
  <si>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</si>
  <si>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</si>
  <si>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</si>
  <si>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</si>
  <si>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</si>
  <si>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</si>
  <si>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</si>
  <si>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</si>
  <si>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</si>
  <si>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</si>
  <si>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</si>
  <si>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</si>
  <si>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</si>
  <si>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</si>
  <si>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</si>
  <si>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</si>
  <si>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</si>
  <si>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</si>
  <si>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</si>
  <si>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</si>
  <si>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</si>
  <si>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</si>
  <si>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</si>
  <si>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</si>
  <si>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</si>
  <si>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</si>
  <si>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</si>
  <si>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</si>
  <si>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</si>
  <si>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</si>
  <si>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</si>
  <si>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</si>
  <si>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</si>
  <si>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</si>
  <si>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</si>
  <si>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</si>
  <si>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</si>
  <si>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</si>
  <si>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</si>
  <si>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</si>
  <si>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</si>
  <si>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</si>
  <si>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</si>
  <si>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</si>
  <si>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</si>
  <si>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</si>
  <si>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</si>
  <si>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</si>
  <si>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</si>
  <si>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</si>
  <si>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</si>
  <si>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</si>
  <si>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</si>
  <si>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</si>
  <si>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</si>
  <si>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</si>
  <si>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</si>
  <si>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</si>
  <si>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</si>
  <si>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</si>
  <si>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</si>
  <si>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</si>
  <si>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</si>
  <si>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</si>
  <si>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</si>
  <si>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</si>
  <si>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</si>
  <si>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</si>
  <si>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</si>
  <si>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</si>
  <si>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</si>
  <si>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</si>
  <si>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</si>
  <si>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</si>
  <si>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</si>
  <si>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</si>
  <si>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</si>
  <si>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</si>
  <si>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</si>
  <si>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</si>
  <si>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</si>
  <si>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</si>
  <si>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</si>
  <si>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</si>
  <si>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</si>
  <si>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</si>
  <si>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</si>
  <si>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</si>
  <si>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</si>
  <si>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</si>
  <si>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</si>
  <si>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</si>
  <si>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</si>
  <si>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</si>
  <si>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</si>
  <si>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</si>
  <si>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</si>
  <si>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</si>
  <si>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</si>
  <si>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</si>
  <si>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</si>
  <si>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</si>
  <si>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</si>
  <si>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</si>
  <si>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</si>
  <si>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</si>
  <si>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</si>
  <si>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</si>
  <si>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</si>
  <si>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</si>
  <si>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</si>
  <si>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</si>
  <si>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</si>
  <si>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</si>
  <si>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</si>
  <si>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</si>
  <si>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</si>
  <si>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</si>
  <si>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</si>
  <si>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</si>
  <si>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</si>
  <si>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</si>
  <si>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</si>
  <si>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</si>
  <si>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</si>
  <si>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</si>
  <si>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</si>
  <si>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</si>
  <si>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</si>
  <si>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</si>
  <si>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</si>
  <si>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</si>
  <si>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</si>
  <si>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</si>
  <si>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</si>
  <si>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</si>
  <si>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</si>
  <si>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</si>
  <si>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</si>
  <si>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</si>
  <si>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</si>
  <si>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</si>
  <si>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</si>
  <si>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</si>
  <si>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</si>
  <si>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</si>
  <si>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</si>
  <si>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</si>
  <si>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</si>
  <si>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</si>
  <si>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</si>
  <si>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</si>
  <si>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</si>
  <si>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</si>
  <si>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</si>
  <si>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</si>
  <si>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</si>
  <si>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</si>
  <si>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</si>
  <si>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</si>
  <si>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</si>
  <si>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</si>
  <si>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</si>
  <si>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</si>
  <si>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</si>
  <si>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</si>
  <si>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</si>
  <si>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</si>
  <si>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</si>
  <si>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</si>
  <si>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</si>
  <si>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</si>
  <si>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</si>
  <si>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</si>
  <si>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</si>
  <si>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</si>
  <si>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</si>
  <si>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</si>
  <si>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</si>
  <si>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</si>
  <si>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</si>
  <si>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</si>
  <si>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</si>
  <si>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</si>
  <si>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</si>
  <si>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</si>
  <si>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</si>
  <si>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</si>
  <si>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</si>
  <si>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</si>
  <si>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</si>
  <si>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</si>
  <si>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</si>
  <si>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</si>
  <si>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</si>
  <si>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</si>
  <si>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</si>
  <si>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</si>
  <si>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</si>
  <si>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</si>
  <si>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</si>
  <si>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</si>
  <si>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</si>
  <si>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</si>
  <si>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</si>
  <si>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</si>
  <si>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</si>
  <si>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</si>
  <si>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</si>
  <si>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</si>
  <si>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</si>
  <si>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</si>
  <si>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</si>
  <si>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</si>
  <si>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</si>
  <si>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</si>
  <si>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</si>
  <si>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</si>
  <si>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</si>
  <si>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</si>
  <si>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</si>
  <si>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</si>
  <si>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</si>
  <si>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</si>
  <si>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</si>
  <si>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</si>
  <si>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</si>
  <si>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</si>
  <si>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</si>
  <si>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</si>
  <si>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</si>
  <si>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</si>
  <si>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</si>
  <si>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</si>
  <si>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</si>
  <si>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</si>
  <si>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</si>
  <si>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</si>
  <si>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</si>
  <si>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</si>
  <si>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</si>
  <si>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</si>
  <si>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</si>
  <si>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</si>
  <si>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</si>
  <si>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</si>
  <si>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</si>
  <si>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</si>
  <si>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</si>
  <si>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</si>
  <si>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</si>
  <si>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</si>
  <si>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</si>
  <si>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</si>
  <si>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</si>
  <si>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</si>
  <si>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</si>
  <si>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</si>
  <si>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</si>
  <si>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</si>
  <si>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</si>
  <si>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</si>
  <si>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</si>
  <si>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</si>
  <si>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</si>
  <si>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</si>
  <si>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</si>
  <si>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</si>
  <si>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</si>
  <si>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</si>
  <si>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</si>
  <si>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</si>
  <si>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</si>
  <si>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</si>
  <si>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</si>
  <si>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</si>
  <si>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</si>
  <si>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</si>
  <si>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</si>
  <si>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</si>
  <si>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</si>
  <si>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</si>
  <si>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</si>
  <si>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</si>
  <si>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</si>
  <si>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</si>
  <si>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</si>
  <si>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</si>
  <si>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</si>
  <si>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</si>
  <si>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</si>
  <si>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</si>
  <si>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</si>
  <si>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</si>
  <si>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</si>
  <si>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</si>
  <si>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</si>
  <si>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</si>
  <si>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</si>
  <si>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</si>
  <si>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</si>
  <si>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</si>
  <si>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</si>
  <si>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</si>
  <si>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</si>
  <si>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</si>
  <si>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</si>
  <si>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</si>
  <si>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</si>
  <si>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</si>
  <si>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</si>
  <si>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</si>
  <si>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</si>
  <si>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</si>
  <si>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</si>
  <si>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</si>
  <si>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</si>
  <si>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</si>
  <si>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</si>
  <si>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</si>
  <si>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</si>
  <si>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</si>
  <si>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</si>
  <si>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</si>
  <si>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</si>
  <si>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</si>
  <si>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</si>
  <si>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</si>
  <si>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</si>
  <si>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</si>
  <si>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</si>
  <si>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</si>
  <si>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</si>
  <si>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</si>
  <si>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</si>
  <si>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</si>
  <si>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</si>
  <si>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</si>
  <si>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</si>
  <si>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</si>
  <si>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</si>
  <si>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</si>
  <si>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</si>
  <si>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</si>
  <si>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</si>
  <si>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</si>
  <si>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</si>
  <si>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</si>
  <si>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</si>
  <si>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</si>
  <si>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</si>
  <si>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</si>
  <si>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</si>
  <si>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</si>
  <si>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</si>
  <si>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</si>
  <si>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</si>
  <si>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</si>
  <si>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</si>
  <si>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</si>
  <si>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</si>
  <si>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</si>
  <si>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</si>
  <si>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</si>
  <si>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</si>
  <si>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</si>
  <si>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</si>
  <si>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</si>
  <si>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</si>
  <si>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</si>
  <si>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</si>
  <si>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</si>
  <si>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</si>
  <si>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</si>
  <si>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</si>
  <si>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</si>
  <si>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</si>
  <si>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</si>
  <si>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</si>
  <si>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</si>
  <si>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</si>
  <si>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</si>
  <si>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</si>
  <si>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</si>
  <si>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</si>
  <si>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</si>
  <si>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</si>
  <si>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</si>
  <si>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</si>
  <si>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</si>
  <si>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</si>
  <si>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</si>
  <si>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</si>
  <si>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</si>
  <si>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</si>
  <si>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</si>
  <si>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</si>
  <si>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</si>
  <si>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</si>
  <si>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</si>
  <si>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</si>
  <si>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</si>
  <si>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</si>
  <si>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</si>
  <si>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</si>
  <si>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</si>
  <si>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</si>
  <si>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</si>
  <si>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</si>
  <si>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</si>
  <si>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</si>
  <si>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</si>
  <si>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</si>
  <si>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</si>
  <si>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</si>
  <si>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</si>
  <si>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</si>
  <si>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</si>
  <si>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</si>
  <si>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</si>
  <si>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</si>
  <si>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</si>
  <si>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</si>
  <si>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</si>
  <si>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</si>
  <si>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</si>
  <si>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</si>
  <si>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</si>
  <si>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</si>
  <si>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</si>
  <si>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</si>
  <si>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</si>
  <si>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</si>
  <si>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</si>
  <si>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</si>
  <si>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</si>
  <si>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</si>
  <si>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</si>
  <si>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</si>
  <si>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</si>
  <si>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</si>
  <si>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</si>
  <si>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</si>
  <si>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</si>
  <si>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</si>
  <si>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</si>
  <si>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</si>
  <si>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</si>
  <si>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</si>
  <si>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</si>
  <si>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</si>
  <si>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</si>
  <si>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</si>
  <si>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</si>
  <si>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</si>
  <si>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</si>
  <si>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</si>
  <si>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</si>
  <si>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</si>
  <si>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</si>
  <si>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</si>
  <si>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</si>
  <si>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</si>
  <si>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</si>
  <si>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</si>
  <si>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</si>
  <si>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</si>
  <si>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</si>
  <si>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</si>
  <si>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</si>
  <si>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</si>
  <si>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</si>
  <si>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</si>
  <si>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</si>
  <si>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</si>
  <si>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</si>
  <si>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</si>
  <si>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</si>
  <si>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</si>
  <si>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</si>
  <si>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</si>
  <si>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</si>
  <si>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</si>
  <si>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</si>
  <si>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</si>
  <si>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</si>
  <si>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</si>
  <si>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</si>
  <si>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</si>
  <si>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</si>
  <si>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</si>
  <si>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</si>
  <si>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</si>
  <si>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</si>
  <si>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</si>
  <si>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</si>
  <si>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</si>
  <si>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</si>
  <si>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</si>
  <si>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</si>
  <si>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</si>
  <si>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</si>
  <si>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</si>
  <si>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</si>
  <si>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</si>
  <si>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</si>
  <si>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</si>
  <si>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</si>
  <si>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</si>
  <si>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</si>
  <si>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</si>
  <si>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</si>
  <si>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</si>
  <si>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</si>
  <si>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</si>
  <si>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</si>
  <si>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</si>
  <si>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</si>
  <si>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</si>
  <si>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</si>
  <si>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</si>
  <si>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</si>
  <si>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</si>
  <si>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</si>
  <si>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</si>
  <si>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</si>
  <si>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</si>
  <si>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</si>
  <si>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</si>
  <si>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</si>
  <si>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</si>
  <si>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</si>
  <si>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</si>
  <si>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</si>
  <si>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</si>
  <si>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</si>
  <si>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</si>
  <si>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</si>
  <si>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</si>
  <si>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</si>
  <si>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</si>
  <si>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</si>
  <si>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</si>
  <si>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</si>
  <si>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</si>
  <si>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</si>
  <si>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</si>
  <si>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</si>
  <si>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</si>
  <si>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</si>
  <si>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</si>
  <si>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</si>
  <si>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</si>
  <si>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</si>
  <si>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</si>
  <si>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</si>
  <si>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</si>
  <si>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</si>
  <si>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</si>
  <si>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</si>
  <si>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</si>
  <si>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</si>
  <si>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</si>
  <si>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</si>
  <si>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</si>
  <si>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</si>
  <si>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</si>
  <si>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</si>
  <si>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</si>
  <si>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</si>
  <si>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</si>
  <si>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</si>
  <si>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</si>
  <si>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</si>
  <si>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</si>
  <si>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Conradson</t>
  </si>
  <si>
    <t>Steven</t>
  </si>
  <si>
    <t>Los Alamos National Laboratory</t>
  </si>
  <si>
    <t>TA-48 RC-1</t>
  </si>
  <si>
    <t>conradson@lanl.gov</t>
  </si>
  <si>
    <t>Los Alamos</t>
  </si>
  <si>
    <t>NM</t>
  </si>
  <si>
    <t>USA</t>
  </si>
  <si>
    <t>3672-3666</t>
  </si>
  <si>
    <t>LANL-SC-12-12-1</t>
  </si>
  <si>
    <t>solid</t>
  </si>
  <si>
    <t>oxide</t>
  </si>
  <si>
    <t>LANL-SC-12-12-2</t>
  </si>
  <si>
    <t>505 667-9584/505 667-7219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</si>
</sst>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F14" sqref="F14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42578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8" t="s">
        <v>8</v>
      </c>
      <c r="B2" s="11"/>
      <c r="C2" s="9" t="s">
        <v>879</v>
      </c>
    </row>
    <row r="3" spans="1:3" x14ac:dyDescent="0.25">
      <c r="A3" s="18" t="s">
        <v>9</v>
      </c>
      <c r="B3" s="11"/>
      <c r="C3" s="9" t="s">
        <v>880</v>
      </c>
    </row>
    <row r="4" spans="1:3" x14ac:dyDescent="0.25">
      <c r="A4" s="18" t="s">
        <v>12</v>
      </c>
      <c r="B4" s="11"/>
      <c r="C4" s="9" t="s">
        <v>881</v>
      </c>
    </row>
    <row r="5" spans="1:3" x14ac:dyDescent="0.25">
      <c r="A5" s="18" t="s">
        <v>10</v>
      </c>
      <c r="B5" s="11"/>
      <c r="C5" s="9" t="s">
        <v>882</v>
      </c>
    </row>
    <row r="6" spans="1:3" x14ac:dyDescent="0.25">
      <c r="A6" s="18" t="s">
        <v>11</v>
      </c>
      <c r="B6" s="11"/>
    </row>
    <row r="7" spans="1:3" x14ac:dyDescent="0.25">
      <c r="A7" s="18" t="s">
        <v>876</v>
      </c>
      <c r="B7" s="11"/>
      <c r="C7" s="9" t="s">
        <v>883</v>
      </c>
    </row>
    <row r="8" spans="1:3" x14ac:dyDescent="0.25">
      <c r="A8" s="18" t="s">
        <v>13</v>
      </c>
      <c r="B8" s="11"/>
      <c r="C8" s="9" t="s">
        <v>884</v>
      </c>
    </row>
    <row r="9" spans="1:3" x14ac:dyDescent="0.25">
      <c r="A9" s="18" t="s">
        <v>14</v>
      </c>
      <c r="B9" s="11"/>
      <c r="C9" s="9" t="s">
        <v>885</v>
      </c>
    </row>
    <row r="10" spans="1:3" x14ac:dyDescent="0.25">
      <c r="A10" s="18" t="s">
        <v>15</v>
      </c>
      <c r="B10" s="11"/>
      <c r="C10" s="9">
        <v>87545</v>
      </c>
    </row>
    <row r="11" spans="1:3" x14ac:dyDescent="0.25">
      <c r="A11" s="18" t="s">
        <v>809</v>
      </c>
      <c r="B11" s="11"/>
      <c r="C11" s="9" t="s">
        <v>886</v>
      </c>
    </row>
    <row r="12" spans="1:3" x14ac:dyDescent="0.25">
      <c r="A12" s="18" t="s">
        <v>26</v>
      </c>
      <c r="B12" s="23"/>
      <c r="C12" s="9" t="s">
        <v>892</v>
      </c>
    </row>
    <row r="13" spans="1:3" x14ac:dyDescent="0.25">
      <c r="A13" s="18" t="s">
        <v>839</v>
      </c>
      <c r="B13" s="12"/>
      <c r="C13" s="9" t="s">
        <v>887</v>
      </c>
    </row>
    <row r="14" spans="1:3" x14ac:dyDescent="0.25">
      <c r="A14" s="18" t="s">
        <v>16</v>
      </c>
      <c r="B14" s="30"/>
      <c r="C14" s="41">
        <v>41250</v>
      </c>
    </row>
    <row r="15" spans="1:3" x14ac:dyDescent="0.25">
      <c r="A15" s="18" t="s">
        <v>41</v>
      </c>
      <c r="B15" s="12"/>
      <c r="C15" s="41">
        <v>40942</v>
      </c>
    </row>
    <row r="16" spans="1:3" x14ac:dyDescent="0.25">
      <c r="A16" s="18" t="s">
        <v>40</v>
      </c>
      <c r="B16" s="14"/>
      <c r="C16" s="42">
        <v>41255</v>
      </c>
    </row>
    <row r="17" spans="1:34" x14ac:dyDescent="0.25">
      <c r="A17" s="18" t="s">
        <v>811</v>
      </c>
      <c r="B17" s="13"/>
      <c r="C17" s="42">
        <v>41260</v>
      </c>
    </row>
    <row r="18" spans="1:34" x14ac:dyDescent="0.25">
      <c r="A18" s="18" t="s">
        <v>42</v>
      </c>
      <c r="B18" s="11"/>
      <c r="C18" s="9" t="s">
        <v>43</v>
      </c>
    </row>
    <row r="19" spans="1:34" x14ac:dyDescent="0.25">
      <c r="A19" s="18" t="s">
        <v>807</v>
      </c>
      <c r="B19" s="11"/>
      <c r="C19" s="9">
        <v>1</v>
      </c>
    </row>
    <row r="20" spans="1:34" x14ac:dyDescent="0.25">
      <c r="A20" s="18" t="s">
        <v>808</v>
      </c>
      <c r="B20" s="40"/>
      <c r="C20" s="9">
        <v>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 t="s">
        <v>888</v>
      </c>
      <c r="B24" s="9" t="s">
        <v>849</v>
      </c>
      <c r="C24" s="19">
        <v>7.7999999999999999E-5</v>
      </c>
      <c r="D24" s="32">
        <f>IF(Table5[[#This Row],[Mass (g)]]="","",Table5[[#This Row],[Mass (g)]]*VLOOKUP(Table5[[#This Row],[Nuclide]],Doedata,4)*37000000000)</f>
        <v>1.9630625102399999</v>
      </c>
      <c r="E24" s="10" t="s">
        <v>889</v>
      </c>
      <c r="F24" s="10" t="s">
        <v>890</v>
      </c>
      <c r="G24" s="10">
        <v>1</v>
      </c>
      <c r="H24" s="10" t="s">
        <v>832</v>
      </c>
      <c r="I24" s="10"/>
      <c r="J24" s="27">
        <f>IF(Table5[[#This Row],[Activity (Bq)]]="","",Table5[[#This Row],[Activity (Bq)]]/37000000000)</f>
        <v>5.3055743519999997E-11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 t="s">
        <v>891</v>
      </c>
      <c r="B25" s="9" t="s">
        <v>35</v>
      </c>
      <c r="C25" s="19">
        <v>9.9699999999999997E-3</v>
      </c>
      <c r="D25" s="32">
        <f>IF(Table5[[#This Row],[Mass (g)]]="","",Table5[[#This Row],[Mass (g)]]*VLOOKUP(Table5[[#This Row],[Nuclide]],Doedata,4)*37000000000)</f>
        <v>123.94704</v>
      </c>
      <c r="E25" s="10" t="s">
        <v>889</v>
      </c>
      <c r="F25" s="10" t="s">
        <v>31</v>
      </c>
      <c r="G25" s="10">
        <v>1</v>
      </c>
      <c r="H25" s="10" t="s">
        <v>832</v>
      </c>
      <c r="I25" s="10"/>
      <c r="J25" s="27">
        <f>IF(Table5[[#This Row],[Activity (Bq)]]="","",Table5[[#This Row],[Activity (Bq)]]/37000000000)</f>
        <v>3.3499199999999999E-9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 t="s">
        <v>891</v>
      </c>
      <c r="B26" s="9" t="s">
        <v>29</v>
      </c>
      <c r="C26" s="19">
        <f>0.0306/1000</f>
        <v>3.0599999999999998E-5</v>
      </c>
      <c r="D26" s="32">
        <f>IF(Table5[[#This Row],[Mass (g)]]="","",Table5[[#This Row],[Mass (g)]]*VLOOKUP(Table5[[#This Row],[Nuclide]],Doedata,4)*37000000000)</f>
        <v>2.4455520000000002</v>
      </c>
      <c r="E26" s="10" t="s">
        <v>889</v>
      </c>
      <c r="F26" s="10" t="s">
        <v>890</v>
      </c>
      <c r="G26" s="10">
        <v>1</v>
      </c>
      <c r="H26" s="10" t="s">
        <v>832</v>
      </c>
      <c r="I26" s="10"/>
      <c r="J26" s="27">
        <f>IF(Table5[[#This Row],[Activity (Bq)]]="","",Table5[[#This Row],[Activity (Bq)]]/37000000000)</f>
        <v>6.6096000000000001E-11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A27" s="9" t="s">
        <v>891</v>
      </c>
      <c r="B27" s="9" t="s">
        <v>748</v>
      </c>
      <c r="C27" s="19">
        <f>0.00026 /1000</f>
        <v>2.6E-7</v>
      </c>
      <c r="D27" s="32">
        <f>IF(Table5[[#This Row],[Mass (g)]]="","",Table5[[#This Row],[Mass (g)]]*VLOOKUP(Table5[[#This Row],[Nuclide]],Doedata,4)*37000000000)</f>
        <v>60.125</v>
      </c>
      <c r="E27" s="10" t="s">
        <v>889</v>
      </c>
      <c r="F27" s="10" t="s">
        <v>890</v>
      </c>
      <c r="G27" s="10">
        <v>1</v>
      </c>
      <c r="H27" s="10" t="s">
        <v>832</v>
      </c>
      <c r="I27" s="10"/>
      <c r="J27" s="27">
        <f>IF(Table5[[#This Row],[Activity (Bq)]]="","",Table5[[#This Row],[Activity (Bq)]]/37000000000)</f>
        <v>1.6250000000000001E-9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853</v>
      </c>
      <c r="AH28" s="18"/>
    </row>
    <row r="29" spans="1:34" x14ac:dyDescent="0.25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854</v>
      </c>
      <c r="AH29" s="18"/>
    </row>
    <row r="30" spans="1:34" x14ac:dyDescent="0.25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855</v>
      </c>
      <c r="AH32" s="18"/>
    </row>
    <row r="33" spans="3:34" x14ac:dyDescent="0.25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856</v>
      </c>
      <c r="AH33" s="18"/>
    </row>
    <row r="34" spans="3:34" x14ac:dyDescent="0.25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857</v>
      </c>
      <c r="AH34" s="18"/>
    </row>
    <row r="35" spans="3:34" x14ac:dyDescent="0.25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858</v>
      </c>
      <c r="AH35" s="18"/>
    </row>
    <row r="36" spans="3:34" x14ac:dyDescent="0.25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859</v>
      </c>
      <c r="AH36" s="18"/>
    </row>
    <row r="37" spans="3:34" x14ac:dyDescent="0.25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860</v>
      </c>
      <c r="AH37" s="18"/>
    </row>
    <row r="38" spans="3:34" x14ac:dyDescent="0.25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861</v>
      </c>
      <c r="AH38" s="18"/>
    </row>
    <row r="39" spans="3:34" x14ac:dyDescent="0.25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877</v>
      </c>
      <c r="AH39" s="18"/>
    </row>
    <row r="40" spans="3:34" x14ac:dyDescent="0.25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829</v>
      </c>
      <c r="AH40" s="18"/>
    </row>
    <row r="41" spans="3:34" x14ac:dyDescent="0.25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830</v>
      </c>
      <c r="AH41" s="18"/>
    </row>
    <row r="42" spans="3:34" x14ac:dyDescent="0.25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831</v>
      </c>
      <c r="AH42" s="18"/>
    </row>
    <row r="43" spans="3:34" x14ac:dyDescent="0.25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878</v>
      </c>
      <c r="AH43" s="18"/>
    </row>
    <row r="44" spans="3:34" x14ac:dyDescent="0.25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832</v>
      </c>
      <c r="AH44" s="18"/>
    </row>
    <row r="45" spans="3:34" x14ac:dyDescent="0.25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833</v>
      </c>
      <c r="AH45" s="18"/>
    </row>
    <row r="46" spans="3:34" x14ac:dyDescent="0.25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834</v>
      </c>
      <c r="AH46" s="18"/>
    </row>
    <row r="47" spans="3:34" x14ac:dyDescent="0.25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835</v>
      </c>
      <c r="AH47" s="18"/>
    </row>
    <row r="48" spans="3:34" x14ac:dyDescent="0.25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862</v>
      </c>
      <c r="AH48" s="18"/>
    </row>
    <row r="49" spans="3:34" x14ac:dyDescent="0.25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863</v>
      </c>
      <c r="AH49" s="18"/>
    </row>
    <row r="50" spans="3:34" x14ac:dyDescent="0.25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864</v>
      </c>
      <c r="AH50" s="18"/>
    </row>
    <row r="51" spans="3:34" x14ac:dyDescent="0.25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836</v>
      </c>
      <c r="AH51" s="18"/>
    </row>
    <row r="52" spans="3:34" x14ac:dyDescent="0.25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865</v>
      </c>
      <c r="AH52" s="18"/>
    </row>
    <row r="53" spans="3:34" x14ac:dyDescent="0.25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866</v>
      </c>
      <c r="AH53" s="18"/>
    </row>
    <row r="54" spans="3:34" x14ac:dyDescent="0.25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867</v>
      </c>
      <c r="AH54" s="18"/>
    </row>
    <row r="55" spans="3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852</v>
      </c>
      <c r="AH55" s="18"/>
    </row>
    <row r="56" spans="3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868</v>
      </c>
      <c r="AH56" s="18"/>
    </row>
    <row r="57" spans="3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869</v>
      </c>
      <c r="AH57" s="18"/>
    </row>
    <row r="58" spans="3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870</v>
      </c>
      <c r="AH58" s="18"/>
    </row>
    <row r="59" spans="3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871</v>
      </c>
      <c r="AH59" s="18"/>
    </row>
    <row r="60" spans="3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837</v>
      </c>
      <c r="AH60" s="18"/>
    </row>
    <row r="61" spans="3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 t="s">
        <v>872</v>
      </c>
      <c r="AH61" s="18"/>
    </row>
    <row r="62" spans="3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 t="s">
        <v>875</v>
      </c>
      <c r="AH62" s="18"/>
    </row>
    <row r="63" spans="3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  <row r="782" spans="30:34" x14ac:dyDescent="0.25">
      <c r="AG782" s="18"/>
    </row>
    <row r="783" spans="30:34" x14ac:dyDescent="0.25">
      <c r="AG783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4" orientation="landscape" horizontalDpi="1200" verticalDpi="1200"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defaultColWidth="8.855468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8554687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873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874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DDS User</cp:lastModifiedBy>
  <cp:lastPrinted>2012-12-11T16:29:44Z</cp:lastPrinted>
  <dcterms:created xsi:type="dcterms:W3CDTF">2010-11-12T20:51:00Z</dcterms:created>
  <dcterms:modified xsi:type="dcterms:W3CDTF">2012-12-11T18:19:37Z</dcterms:modified>
</cp:coreProperties>
</file>