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codeName="ThisWorkbook" hidePivotFieldList="1" autoCompressPictures="0"/>
  <bookViews>
    <workbookView xWindow="9700" yWindow="0" windowWidth="28040" windowHeight="18960"/>
  </bookViews>
  <sheets>
    <sheet name="Notice Data (Enter Data Here)" sheetId="1" r:id="rId1"/>
    <sheet name="Sheet1" sheetId="7" r:id="rId2"/>
    <sheet name="Sheet2" sheetId="8" r:id="rId3"/>
    <sheet name="Nuclide Totals" sheetId="6" r:id="rId4"/>
    <sheet name="Example Data" sheetId="4" r:id="rId5"/>
    <sheet name="DOE-STD-1027-92 Data" sheetId="5" r:id="rId6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iterate="1" iterateCount="2000" iterateDelta="1.0000000000000001E-5" concurrentCalc="0"/>
  <pivotCaches>
    <pivotCache cacheId="1" r:id="rId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E1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<sst xmlns="http://schemas.openxmlformats.org/spreadsheetml/2006/main" count="4105" uniqueCount="899">
  <si>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</si>
  <si>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</si>
  <si>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</si>
  <si>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</si>
  <si>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</si>
  <si>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</si>
  <si>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</si>
  <si>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</si>
  <si>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</si>
  <si>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</si>
  <si>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</si>
  <si>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</si>
  <si>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</si>
  <si>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</si>
  <si>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</si>
  <si>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</si>
  <si>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</si>
  <si>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</si>
  <si>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</si>
  <si>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</si>
  <si>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</si>
  <si>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</si>
  <si>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</si>
  <si>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</si>
  <si>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</si>
  <si>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</si>
  <si>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</si>
  <si>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</si>
  <si>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</si>
  <si>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</si>
  <si>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</si>
  <si>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</si>
  <si>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</si>
  <si>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</si>
  <si>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</si>
  <si>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</si>
  <si>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</si>
  <si>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</si>
  <si>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</si>
  <si>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</si>
  <si>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</si>
  <si>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</si>
  <si>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</si>
  <si>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</si>
  <si>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</si>
  <si>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</si>
  <si>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</si>
  <si>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</si>
  <si>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</si>
  <si>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</si>
  <si>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</si>
  <si>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</si>
  <si>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</si>
  <si>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</si>
  <si>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</si>
  <si>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</si>
  <si>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</si>
  <si>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</si>
  <si>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</si>
  <si>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</si>
  <si>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</si>
  <si>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</si>
  <si>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</si>
  <si>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</si>
  <si>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</si>
  <si>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</si>
  <si>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</si>
  <si>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</si>
  <si>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</si>
  <si>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</si>
  <si>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</si>
  <si>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</si>
  <si>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</si>
  <si>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</si>
  <si>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</si>
  <si>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</si>
  <si>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</si>
  <si>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</si>
  <si>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</si>
  <si>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</si>
  <si>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</si>
  <si>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</si>
  <si>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</si>
  <si>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</si>
  <si>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</si>
  <si>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</si>
  <si>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</si>
  <si>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</si>
  <si>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</si>
  <si>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</si>
  <si>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</si>
  <si>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</si>
  <si>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</si>
  <si>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</si>
  <si>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</si>
  <si>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</si>
  <si>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</si>
  <si>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</si>
  <si>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</si>
  <si>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</si>
  <si>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</si>
  <si>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</si>
  <si>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</si>
  <si>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</si>
  <si>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</si>
  <si>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</si>
  <si>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</si>
  <si>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</si>
  <si>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</si>
  <si>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</si>
  <si>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</si>
  <si>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</si>
  <si>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</si>
  <si>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</si>
  <si>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</si>
  <si>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</si>
  <si>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</si>
  <si>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</si>
  <si>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</si>
  <si>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</si>
  <si>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</si>
  <si>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</si>
  <si>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</si>
  <si>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</si>
  <si>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</si>
  <si>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</si>
  <si>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</si>
  <si>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</si>
  <si>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</si>
  <si>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</si>
  <si>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</si>
  <si>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</si>
  <si>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</si>
  <si>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</si>
  <si>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</si>
  <si>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</si>
  <si>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</si>
  <si>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</si>
  <si>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</si>
  <si>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</si>
  <si>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</si>
  <si>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</si>
  <si>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</si>
  <si>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</si>
  <si>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</si>
  <si>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</si>
  <si>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</si>
  <si>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</si>
  <si>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</si>
  <si>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</si>
  <si>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</si>
  <si>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</si>
  <si>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</si>
  <si>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</si>
  <si>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</si>
  <si>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</si>
  <si>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</si>
  <si>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</si>
  <si>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</si>
  <si>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</si>
  <si>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</si>
  <si>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</si>
  <si>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</si>
  <si>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</si>
  <si>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</si>
  <si>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</si>
  <si>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</si>
  <si>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</si>
  <si>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</si>
  <si>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</si>
  <si>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</si>
  <si>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</si>
  <si>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</si>
  <si>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</si>
  <si>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</si>
  <si>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</si>
  <si>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</si>
  <si>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</si>
  <si>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</si>
  <si>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</si>
  <si>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</si>
  <si>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</si>
  <si>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</si>
  <si>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</si>
  <si>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</si>
  <si>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</si>
  <si>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</si>
  <si>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</si>
  <si>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</si>
  <si>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</si>
  <si>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</si>
  <si>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</si>
  <si>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</si>
  <si>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</si>
  <si>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</si>
  <si>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</si>
  <si>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</si>
  <si>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</si>
  <si>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</si>
  <si>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</si>
  <si>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</si>
  <si>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</si>
  <si>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</si>
  <si>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</si>
  <si>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</si>
  <si>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</si>
  <si>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</si>
  <si>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</si>
  <si>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</si>
  <si>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</si>
  <si>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</si>
  <si>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</si>
  <si>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</si>
  <si>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</si>
  <si>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</si>
  <si>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</si>
  <si>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</si>
  <si>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</si>
  <si>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</si>
  <si>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</si>
  <si>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</si>
  <si>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</si>
  <si>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</si>
  <si>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</si>
  <si>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</si>
  <si>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</si>
  <si>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</si>
  <si>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</si>
  <si>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</si>
  <si>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</si>
  <si>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</si>
  <si>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</si>
  <si>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</si>
  <si>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</si>
  <si>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</si>
  <si>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</si>
  <si>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</si>
  <si>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</si>
  <si>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</si>
  <si>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</si>
  <si>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</si>
  <si>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</si>
  <si>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</si>
  <si>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</si>
  <si>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</si>
  <si>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</si>
  <si>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</si>
  <si>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</si>
  <si>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</si>
  <si>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</si>
  <si>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</si>
  <si>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</si>
  <si>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</si>
  <si>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</si>
  <si>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</si>
  <si>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</si>
  <si>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</si>
  <si>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</si>
  <si>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</si>
  <si>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</si>
  <si>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</si>
  <si>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</si>
  <si>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</si>
  <si>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</si>
  <si>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</si>
  <si>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</si>
  <si>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</si>
  <si>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</si>
  <si>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</si>
  <si>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</si>
  <si>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</si>
  <si>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</si>
  <si>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</si>
  <si>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</si>
  <si>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</si>
  <si>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</si>
  <si>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</si>
  <si>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</si>
  <si>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</si>
  <si>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</si>
  <si>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</si>
  <si>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</si>
  <si>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</si>
  <si>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</si>
  <si>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</si>
  <si>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</si>
  <si>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</si>
  <si>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</si>
  <si>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</si>
  <si>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</si>
  <si>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</si>
  <si>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</si>
  <si>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</si>
  <si>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</si>
  <si>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</si>
  <si>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</si>
  <si>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</si>
  <si>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</si>
  <si>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</si>
  <si>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</si>
  <si>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</si>
  <si>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</si>
  <si>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</si>
  <si>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</si>
  <si>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</si>
  <si>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</si>
  <si>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</si>
  <si>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</si>
  <si>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</si>
  <si>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</si>
  <si>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</si>
  <si>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</si>
  <si>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</si>
  <si>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</si>
  <si>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</si>
  <si>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</si>
  <si>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</si>
  <si>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</si>
  <si>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</si>
  <si>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</si>
  <si>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</si>
  <si>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</si>
  <si>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</si>
  <si>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</si>
  <si>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</si>
  <si>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</si>
  <si>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</si>
  <si>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</si>
  <si>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</si>
  <si>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</si>
  <si>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</si>
  <si>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</si>
  <si>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</si>
  <si>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</si>
  <si>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</si>
  <si>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</si>
  <si>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</si>
  <si>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</si>
  <si>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</si>
  <si>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</si>
  <si>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</si>
  <si>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</si>
  <si>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</si>
  <si>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</si>
  <si>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</si>
  <si>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</si>
  <si>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</si>
  <si>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</si>
  <si>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</si>
  <si>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</si>
  <si>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</si>
  <si>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</si>
  <si>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</si>
  <si>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</si>
  <si>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</si>
  <si>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</si>
  <si>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</si>
  <si>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</si>
  <si>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</si>
  <si>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</si>
  <si>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</si>
  <si>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</si>
  <si>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</si>
  <si>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</si>
  <si>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</si>
  <si>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</si>
  <si>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</si>
  <si>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</si>
  <si>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</si>
  <si>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</si>
  <si>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</si>
  <si>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</si>
  <si>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</si>
  <si>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</si>
  <si>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</si>
  <si>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</si>
  <si>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</si>
  <si>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</si>
  <si>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</si>
  <si>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</si>
  <si>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</si>
  <si>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</si>
  <si>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</si>
  <si>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</si>
  <si>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</si>
  <si>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</si>
  <si>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</si>
  <si>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</si>
  <si>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</si>
  <si>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</si>
  <si>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</si>
  <si>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</si>
  <si>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</si>
  <si>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</si>
  <si>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</si>
  <si>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</si>
  <si>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</si>
  <si>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</si>
  <si>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</si>
  <si>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</si>
  <si>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</si>
  <si>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</si>
  <si>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</si>
  <si>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</si>
  <si>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</si>
  <si>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</si>
  <si>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</si>
  <si>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</si>
  <si>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</si>
  <si>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</si>
  <si>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</si>
  <si>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</si>
  <si>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</si>
  <si>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</si>
  <si>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</si>
  <si>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</si>
  <si>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</si>
  <si>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</si>
  <si>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</si>
  <si>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</si>
  <si>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</si>
  <si>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</si>
  <si>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</si>
  <si>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</si>
  <si>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</si>
  <si>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</si>
  <si>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</si>
  <si>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</si>
  <si>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</si>
  <si>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</si>
  <si>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</si>
  <si>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</si>
  <si>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</si>
  <si>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</si>
  <si>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</si>
  <si>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</si>
  <si>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</si>
  <si>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</si>
  <si>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</si>
  <si>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</si>
  <si>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</si>
  <si>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</si>
  <si>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</si>
  <si>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</si>
  <si>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</si>
  <si>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</si>
  <si>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</si>
  <si>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</si>
  <si>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</si>
  <si>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</si>
  <si>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</si>
  <si>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</si>
  <si>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</si>
  <si>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</si>
  <si>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</si>
  <si>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</si>
  <si>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</si>
  <si>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</si>
  <si>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</si>
  <si>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</si>
  <si>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</si>
  <si>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</si>
  <si>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</si>
  <si>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</si>
  <si>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</si>
  <si>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</si>
  <si>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</si>
  <si>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</si>
  <si>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</si>
  <si>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</si>
  <si>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</si>
  <si>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</si>
  <si>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</si>
  <si>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</si>
  <si>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</si>
  <si>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</si>
  <si>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</si>
  <si>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</si>
  <si>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</si>
  <si>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</si>
  <si>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</si>
  <si>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</si>
  <si>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</si>
  <si>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</si>
  <si>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</si>
  <si>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</si>
  <si>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</si>
  <si>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</si>
  <si>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</si>
  <si>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</si>
  <si>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</si>
  <si>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</si>
  <si>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</si>
  <si>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</si>
  <si>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</si>
  <si>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</si>
  <si>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</si>
  <si>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</si>
  <si>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</si>
  <si>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</si>
  <si>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</si>
  <si>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</si>
  <si>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</si>
  <si>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</si>
  <si>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</si>
  <si>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</si>
  <si>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</si>
  <si>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</si>
  <si>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</si>
  <si>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</si>
  <si>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</si>
  <si>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</si>
  <si>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</si>
  <si>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</si>
  <si>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</si>
  <si>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</si>
  <si>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</si>
  <si>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</si>
  <si>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</si>
  <si>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</si>
  <si>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</si>
  <si>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</si>
  <si>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</si>
  <si>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</si>
  <si>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</si>
  <si>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</si>
  <si>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</si>
  <si>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</si>
  <si>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</si>
  <si>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</si>
  <si>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</si>
  <si>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</si>
  <si>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</si>
  <si>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</si>
  <si>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</si>
  <si>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</si>
  <si>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</si>
  <si>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</si>
  <si>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</si>
  <si>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</si>
  <si>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</si>
  <si>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</si>
  <si>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</si>
  <si>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</si>
  <si>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</si>
  <si>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</si>
  <si>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</si>
  <si>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</si>
  <si>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</si>
  <si>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</si>
  <si>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</si>
  <si>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</si>
  <si>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</si>
  <si>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</si>
  <si>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</si>
  <si>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</si>
  <si>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</si>
  <si>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</si>
  <si>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</si>
  <si>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</si>
  <si>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</si>
  <si>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</si>
  <si>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</si>
  <si>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</si>
  <si>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</si>
  <si>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</si>
  <si>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</si>
  <si>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</si>
  <si>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</si>
  <si>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</si>
  <si>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</si>
  <si>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</si>
  <si>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</si>
  <si>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</si>
  <si>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</si>
  <si>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</si>
  <si>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</si>
  <si>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</si>
  <si>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</si>
  <si>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</si>
  <si>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</si>
  <si>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</si>
  <si>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</si>
  <si>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</si>
  <si>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</si>
  <si>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</si>
  <si>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</si>
  <si>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</si>
  <si>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</si>
  <si>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</si>
  <si>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</si>
  <si>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</si>
  <si>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</si>
  <si>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</si>
  <si>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</si>
  <si>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</si>
  <si>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</si>
  <si>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</si>
  <si>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</si>
  <si>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</si>
  <si>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</si>
  <si>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</si>
  <si>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</si>
  <si>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</si>
  <si>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</si>
  <si>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</si>
  <si>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</si>
  <si>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</si>
  <si>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</si>
  <si>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</si>
  <si>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</si>
  <si>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</si>
  <si>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</si>
  <si>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</si>
  <si>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</si>
  <si>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</si>
  <si>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</si>
  <si>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</si>
  <si>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</si>
  <si>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</si>
  <si>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</si>
  <si>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</si>
  <si>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</si>
  <si>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</si>
  <si>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</si>
  <si>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</si>
  <si>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</si>
  <si>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</si>
  <si>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</si>
  <si>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</si>
  <si>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</si>
  <si>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</si>
  <si>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</si>
  <si>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</si>
  <si>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</si>
  <si>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</si>
  <si>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</si>
  <si>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</si>
  <si>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</si>
  <si>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</si>
  <si>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</si>
  <si>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</si>
  <si>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</si>
  <si>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</si>
  <si>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</si>
  <si>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</si>
  <si>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</si>
  <si>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</si>
  <si>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</si>
  <si>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</si>
  <si>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</si>
  <si>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</si>
  <si>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</si>
  <si>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</si>
  <si>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</si>
  <si>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</si>
  <si>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</si>
  <si>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</si>
  <si>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</si>
  <si>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</si>
  <si>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</si>
  <si>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</si>
  <si>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</si>
  <si>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</si>
  <si>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</si>
  <si>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</si>
  <si>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</si>
  <si>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</si>
  <si>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</si>
  <si>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</si>
  <si>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</si>
  <si>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</si>
  <si>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</si>
  <si>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</si>
  <si>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</si>
  <si>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</si>
  <si>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</si>
  <si>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</si>
  <si>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</si>
  <si>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</si>
  <si>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</si>
  <si>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</si>
  <si>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</si>
  <si>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</si>
  <si>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</si>
  <si>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</si>
  <si>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</si>
  <si>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</si>
  <si>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</si>
  <si>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</si>
  <si>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</si>
  <si>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</si>
  <si>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</si>
  <si>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</si>
  <si>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</si>
  <si>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</si>
  <si>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</si>
  <si>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</si>
  <si>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</si>
  <si>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</si>
  <si>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</si>
  <si>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</si>
  <si>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</si>
  <si>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</si>
  <si>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</si>
  <si>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</si>
  <si>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</si>
  <si>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</si>
  <si>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</si>
  <si>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</si>
  <si>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</si>
  <si>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</si>
  <si>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</si>
  <si>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</si>
  <si>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</si>
  <si>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</si>
  <si>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</si>
  <si>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</si>
  <si>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</si>
  <si>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</si>
  <si>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</si>
  <si>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</si>
  <si>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</si>
  <si>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</si>
  <si>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</si>
  <si>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</si>
  <si>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</si>
  <si>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</si>
  <si>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</si>
  <si>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</si>
  <si>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</si>
  <si>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</si>
  <si>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</si>
  <si>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</si>
  <si>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</si>
  <si>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</si>
  <si>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</si>
  <si>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</si>
  <si>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</si>
  <si>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</si>
  <si>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</si>
  <si>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</si>
  <si>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</si>
  <si>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</si>
  <si>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</si>
  <si>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</si>
  <si>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</si>
  <si>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</si>
  <si>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</si>
  <si>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</si>
  <si>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</si>
  <si>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</si>
  <si>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</si>
  <si>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</si>
  <si>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</si>
  <si>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</si>
  <si>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</si>
  <si>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</si>
  <si>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</si>
  <si>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</si>
  <si>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</si>
  <si>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</si>
  <si>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</si>
  <si>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</si>
  <si>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</si>
  <si>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</si>
  <si>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</si>
  <si>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</si>
  <si>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</si>
  <si>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</si>
  <si>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</si>
  <si>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</si>
  <si>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</si>
  <si>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</si>
  <si>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</si>
  <si>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</si>
  <si>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</si>
  <si>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</si>
  <si>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</si>
  <si>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</si>
  <si>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</si>
  <si>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</si>
  <si>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</si>
  <si>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</si>
  <si>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</si>
  <si>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</si>
  <si>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</si>
  <si>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</si>
  <si>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</si>
  <si>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</si>
  <si>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</si>
  <si>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</si>
  <si>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</si>
  <si>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</si>
  <si>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</si>
  <si>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</si>
  <si>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</si>
  <si>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</si>
  <si>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</si>
  <si>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</si>
  <si>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</si>
  <si>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</si>
  <si>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</si>
  <si>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</si>
  <si>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</si>
  <si>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</si>
  <si>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</si>
  <si>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</si>
  <si>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</si>
  <si>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</si>
  <si>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</si>
  <si>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</si>
  <si>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</si>
  <si>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</si>
  <si>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</si>
  <si>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</si>
  <si>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</si>
  <si>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</si>
  <si>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</si>
  <si>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</si>
  <si>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</si>
  <si>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</si>
  <si>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</si>
  <si>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</si>
  <si>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</si>
  <si>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</si>
  <si>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</si>
  <si>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</si>
  <si>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</si>
  <si>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</si>
  <si>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</si>
  <si>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</si>
  <si>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</si>
  <si>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</si>
  <si>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</si>
  <si>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</si>
  <si>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</si>
  <si>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</si>
  <si>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</si>
  <si>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</si>
  <si>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</si>
  <si>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</si>
  <si>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</si>
  <si>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</si>
  <si>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</si>
  <si>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</si>
  <si>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</si>
  <si>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</si>
  <si>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</si>
  <si>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</si>
  <si>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</si>
  <si>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</si>
  <si>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</si>
  <si>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</si>
  <si>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</si>
  <si>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</si>
  <si>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</si>
  <si>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</si>
  <si>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</si>
  <si>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</si>
  <si>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</si>
  <si>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</si>
  <si>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</si>
  <si>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</si>
  <si>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</si>
  <si>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</si>
  <si>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</si>
  <si>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</si>
  <si>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</si>
  <si>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</si>
  <si>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</si>
  <si>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</si>
  <si>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</si>
  <si>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</si>
  <si>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</si>
  <si>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</si>
  <si>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</si>
  <si>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</si>
  <si>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</si>
  <si>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</si>
  <si>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EPFL</t>
  </si>
  <si>
    <t>Station 6</t>
  </si>
  <si>
    <t>Switzerland</t>
  </si>
  <si>
    <t>Lausanne</t>
  </si>
  <si>
    <t xml:space="preserve">CH-1015 </t>
  </si>
  <si>
    <t xml:space="preserve"> 4-1</t>
  </si>
  <si>
    <t>N/A</t>
  </si>
  <si>
    <t>oxide</t>
  </si>
  <si>
    <t xml:space="preserve">  </t>
  </si>
  <si>
    <t>sum Activity (Bq)</t>
  </si>
  <si>
    <t>3567 and 3849</t>
  </si>
  <si>
    <t>17/12/2012</t>
  </si>
  <si>
    <t>+41216936396</t>
  </si>
  <si>
    <t>kelly.plathe@epfl.ch</t>
  </si>
  <si>
    <t>Kelly</t>
  </si>
  <si>
    <t>Plathe</t>
  </si>
  <si>
    <t xml:space="preserve">CE 1 543 </t>
  </si>
  <si>
    <t>07.12.2012</t>
  </si>
  <si>
    <t>8995 7212 6746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</si>
</sst>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1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pivotCacheDefinition" Target="pivotCache/pivotCacheDefinition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sia Stylo" refreshedDate="41211.42959398148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4" maxValue="0.04"/>
    </cacheField>
    <cacheField name="Activity (Bq)" numFmtId="11">
      <sharedItems containsMixedTypes="1" containsNumber="1" minValue="497.28" maxValue="497.2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1.344E-8" maxValue="1.344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04"/>
    <n v="497.28"/>
    <s v="Slurry/Paste"/>
    <s v="oxide"/>
    <n v="30"/>
    <s v="4h"/>
    <s v="N/A"/>
    <n v="1.344E-8"/>
  </r>
  <r>
    <n v="2"/>
    <x v="0"/>
    <n v="0.04"/>
    <n v="497.28"/>
    <s v="Slurry/Paste"/>
    <s v="oxide"/>
    <n v="30"/>
    <s v="4h"/>
    <s v="N/A"/>
    <n v="1.344E-8"/>
  </r>
  <r>
    <n v="3"/>
    <x v="0"/>
    <n v="0.04"/>
    <n v="497.28"/>
    <s v="Slurry/Paste"/>
    <s v="oxide"/>
    <n v="30"/>
    <s v="4h"/>
    <s v="N/A"/>
    <n v="1.344E-8"/>
  </r>
  <r>
    <n v="4"/>
    <x v="0"/>
    <n v="0.04"/>
    <n v="497.28"/>
    <s v="Slurry/Paste"/>
    <s v="oxide"/>
    <n v="30"/>
    <s v="4h"/>
    <s v="N/A"/>
    <n v="1.344E-8"/>
  </r>
  <r>
    <n v="5"/>
    <x v="0"/>
    <n v="0.04"/>
    <n v="497.28"/>
    <s v="Slurry/Paste"/>
    <s v="oxide"/>
    <n v="30"/>
    <s v="4h"/>
    <s v="N/A"/>
    <n v="1.344E-8"/>
  </r>
  <r>
    <n v="6"/>
    <x v="0"/>
    <n v="0.04"/>
    <n v="497.28"/>
    <s v="Slurry/Paste"/>
    <s v="oxide"/>
    <n v="30"/>
    <s v="4h"/>
    <s v="N/A"/>
    <n v="1.344E-8"/>
  </r>
  <r>
    <n v="7"/>
    <x v="0"/>
    <n v="0.04"/>
    <n v="497.28"/>
    <s v="Slurry/Paste"/>
    <s v="oxide"/>
    <n v="30"/>
    <s v="4h"/>
    <s v="N/A"/>
    <n v="1.344E-8"/>
  </r>
  <r>
    <n v="8"/>
    <x v="0"/>
    <n v="0.04"/>
    <n v="497.28"/>
    <s v="Slurry/Paste"/>
    <s v="oxide"/>
    <n v="30"/>
    <s v="4h"/>
    <s v="N/A"/>
    <n v="1.344E-8"/>
  </r>
  <r>
    <n v="9"/>
    <x v="0"/>
    <n v="0.04"/>
    <n v="497.28"/>
    <s v="Slurry/Paste"/>
    <s v="oxide"/>
    <n v="30"/>
    <s v="4h"/>
    <s v="N/A"/>
    <n v="1.344E-8"/>
  </r>
  <r>
    <n v="10"/>
    <x v="0"/>
    <n v="0.04"/>
    <n v="497.28"/>
    <s v="Solid"/>
    <s v="oxide"/>
    <n v="30"/>
    <s v="4h"/>
    <s v="N/A"/>
    <n v="1.344E-8"/>
  </r>
  <r>
    <n v="11"/>
    <x v="0"/>
    <n v="0.04"/>
    <n v="497.28"/>
    <s v="Solid"/>
    <s v="oxide"/>
    <n v="30"/>
    <s v="4h"/>
    <s v="N/A"/>
    <n v="1.344E-8"/>
  </r>
  <r>
    <n v="12"/>
    <x v="0"/>
    <n v="0.04"/>
    <n v="497.28"/>
    <s v="Solid"/>
    <s v="oxide"/>
    <n v="30"/>
    <s v="4h"/>
    <s v="N/A"/>
    <n v="1.344E-8"/>
  </r>
  <r>
    <n v="13"/>
    <x v="0"/>
    <n v="0.04"/>
    <n v="497.28"/>
    <s v="Solid"/>
    <s v="oxide"/>
    <n v="30"/>
    <s v="4h"/>
    <s v="N/A"/>
    <n v="1.344E-8"/>
  </r>
  <r>
    <n v="14"/>
    <x v="0"/>
    <n v="0.04"/>
    <n v="497.28"/>
    <s v="Solid"/>
    <s v="oxide"/>
    <n v="30"/>
    <s v="4h"/>
    <s v="N/A"/>
    <n v="1.344E-8"/>
  </r>
  <r>
    <n v="15"/>
    <x v="0"/>
    <n v="0.04"/>
    <n v="497.28"/>
    <s v="Solid"/>
    <s v="oxide"/>
    <n v="30"/>
    <s v="4h"/>
    <m/>
    <n v="1.344E-8"/>
  </r>
  <r>
    <n v="16"/>
    <x v="0"/>
    <n v="0.04"/>
    <n v="497.28"/>
    <s v="Solid"/>
    <s v="oxide"/>
    <n v="30"/>
    <s v="4h"/>
    <m/>
    <n v="1.344E-8"/>
  </r>
  <r>
    <n v="17"/>
    <x v="0"/>
    <n v="0.04"/>
    <n v="497.28"/>
    <s v="Solid"/>
    <s v="oxide"/>
    <n v="30"/>
    <s v="4h"/>
    <m/>
    <n v="1.344E-8"/>
  </r>
  <r>
    <n v="18"/>
    <x v="0"/>
    <n v="0.04"/>
    <n v="497.28"/>
    <s v="Solid"/>
    <s v="oxide"/>
    <n v="30"/>
    <s v="4h"/>
    <m/>
    <n v="1.344E-8"/>
  </r>
  <r>
    <n v="19"/>
    <x v="0"/>
    <n v="0.04"/>
    <n v="497.28"/>
    <s v="Solid"/>
    <s v="oxide"/>
    <n v="30"/>
    <s v="4h"/>
    <m/>
    <n v="1.344E-8"/>
  </r>
  <r>
    <n v="20"/>
    <x v="0"/>
    <n v="0.04"/>
    <n v="497.28"/>
    <s v="Solid"/>
    <s v="oxide"/>
    <n v="30"/>
    <s v="4h"/>
    <m/>
    <n v="1.344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4" Type="http://schemas.openxmlformats.org/officeDocument/2006/relationships/table" Target="../tables/table6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B1" zoomScale="125" zoomScaleNormal="125" zoomScalePageLayoutView="125" workbookViewId="0">
      <pane ySplit="23" topLeftCell="A32" activePane="bottomLeft" state="frozenSplit"/>
      <selection activeCell="C5" sqref="C5"/>
      <selection pane="bottomLeft" activeCell="I47" sqref="I47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895</v>
      </c>
    </row>
    <row r="3" spans="1:4">
      <c r="A3" s="17" t="s">
        <v>9</v>
      </c>
      <c r="B3" s="11" t="s">
        <v>894</v>
      </c>
    </row>
    <row r="4" spans="1:4">
      <c r="A4" s="17" t="s">
        <v>12</v>
      </c>
      <c r="B4" s="11" t="s">
        <v>880</v>
      </c>
    </row>
    <row r="5" spans="1:4">
      <c r="A5" s="17" t="s">
        <v>10</v>
      </c>
      <c r="B5" s="11" t="s">
        <v>896</v>
      </c>
      <c r="C5" s="9" t="s">
        <v>875</v>
      </c>
    </row>
    <row r="6" spans="1:4">
      <c r="A6" s="17" t="s">
        <v>11</v>
      </c>
      <c r="B6" s="11" t="s">
        <v>881</v>
      </c>
    </row>
    <row r="7" spans="1:4">
      <c r="A7" s="17" t="s">
        <v>879</v>
      </c>
      <c r="B7" s="11" t="s">
        <v>893</v>
      </c>
    </row>
    <row r="8" spans="1:4">
      <c r="A8" s="17" t="s">
        <v>13</v>
      </c>
      <c r="B8" s="11" t="s">
        <v>883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884</v>
      </c>
      <c r="D10" s="40"/>
    </row>
    <row r="11" spans="1:4">
      <c r="A11" s="17" t="s">
        <v>809</v>
      </c>
      <c r="B11" s="11" t="s">
        <v>882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 t="s">
        <v>890</v>
      </c>
    </row>
    <row r="14" spans="1:4">
      <c r="A14" s="17" t="s">
        <v>16</v>
      </c>
      <c r="B14" s="28" t="s">
        <v>897</v>
      </c>
    </row>
    <row r="15" spans="1:4">
      <c r="A15" s="17" t="s">
        <v>41</v>
      </c>
      <c r="B15" s="12" t="s">
        <v>885</v>
      </c>
      <c r="C15" s="9" t="s">
        <v>854</v>
      </c>
      <c r="D15" s="39"/>
    </row>
    <row r="16" spans="1:4">
      <c r="A16" s="17" t="s">
        <v>40</v>
      </c>
      <c r="B16" s="13">
        <v>41255</v>
      </c>
      <c r="C16" s="9" t="s">
        <v>854</v>
      </c>
    </row>
    <row r="17" spans="1:34">
      <c r="A17" s="17" t="s">
        <v>811</v>
      </c>
      <c r="B17" s="13" t="s">
        <v>891</v>
      </c>
      <c r="C17" s="9" t="s">
        <v>853</v>
      </c>
    </row>
    <row r="18" spans="1:34">
      <c r="A18" s="17" t="s">
        <v>42</v>
      </c>
      <c r="B18" s="11" t="s">
        <v>886</v>
      </c>
      <c r="C18" s="9" t="s">
        <v>43</v>
      </c>
      <c r="E18" s="10" t="s">
        <v>889</v>
      </c>
    </row>
    <row r="19" spans="1:34">
      <c r="A19" s="17" t="s">
        <v>807</v>
      </c>
      <c r="B19" s="11">
        <v>1</v>
      </c>
      <c r="C19" s="9" t="s">
        <v>43</v>
      </c>
      <c r="E19" s="42">
        <f>SUM(D24:D43)</f>
        <v>9945.5999999999985</v>
      </c>
    </row>
    <row r="20" spans="1:34">
      <c r="A20" s="17" t="s">
        <v>808</v>
      </c>
      <c r="B20" s="38">
        <v>5</v>
      </c>
      <c r="F20" s="10" t="s">
        <v>888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0.04</v>
      </c>
      <c r="D24" s="30">
        <f>IF(Table5[[#This Row],[Mass (g)]]="","",Table5[[#This Row],[Mass (g)]]*VLOOKUP(Table5[[#This Row],[Nuclide]],Doedata,4)*37000000000)</f>
        <v>497.28</v>
      </c>
      <c r="E24" s="10" t="s">
        <v>820</v>
      </c>
      <c r="F24" s="10" t="s">
        <v>887</v>
      </c>
      <c r="G24" s="10">
        <v>1</v>
      </c>
      <c r="H24" s="10" t="s">
        <v>836</v>
      </c>
      <c r="I24" s="10" t="s">
        <v>898</v>
      </c>
      <c r="J24" s="25">
        <f>IF(Table5[[#This Row],[Activity (Bq)]]="","",Table5[[#This Row],[Activity (Bq)]]/37000000000)</f>
        <v>1.344E-8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0.04</v>
      </c>
      <c r="D25" s="30">
        <f>IF(Table5[[#This Row],[Mass (g)]]="","",Table5[[#This Row],[Mass (g)]]*VLOOKUP(Table5[[#This Row],[Nuclide]],Doedata,4)*37000000000)</f>
        <v>497.28</v>
      </c>
      <c r="E25" s="10" t="s">
        <v>820</v>
      </c>
      <c r="F25" s="10" t="s">
        <v>887</v>
      </c>
      <c r="G25" s="10">
        <v>1</v>
      </c>
      <c r="H25" s="10" t="s">
        <v>836</v>
      </c>
      <c r="I25" s="10" t="s">
        <v>898</v>
      </c>
      <c r="J25" s="25">
        <f>IF(Table5[[#This Row],[Activity (Bq)]]="","",Table5[[#This Row],[Activity (Bq)]]/37000000000)</f>
        <v>1.344E-8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0.04</v>
      </c>
      <c r="D26" s="30">
        <f>IF(Table5[[#This Row],[Mass (g)]]="","",Table5[[#This Row],[Mass (g)]]*VLOOKUP(Table5[[#This Row],[Nuclide]],Doedata,4)*37000000000)</f>
        <v>497.28</v>
      </c>
      <c r="E26" s="10" t="s">
        <v>820</v>
      </c>
      <c r="F26" s="10" t="s">
        <v>887</v>
      </c>
      <c r="G26" s="10">
        <v>1</v>
      </c>
      <c r="H26" s="10" t="s">
        <v>836</v>
      </c>
      <c r="I26" s="10" t="s">
        <v>898</v>
      </c>
      <c r="J26" s="25">
        <f>IF(Table5[[#This Row],[Activity (Bq)]]="","",Table5[[#This Row],[Activity (Bq)]]/37000000000)</f>
        <v>1.344E-8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0.04</v>
      </c>
      <c r="D27" s="30">
        <f>IF(Table5[[#This Row],[Mass (g)]]="","",Table5[[#This Row],[Mass (g)]]*VLOOKUP(Table5[[#This Row],[Nuclide]],Doedata,4)*37000000000)</f>
        <v>497.28</v>
      </c>
      <c r="E27" s="10" t="s">
        <v>820</v>
      </c>
      <c r="F27" s="10" t="s">
        <v>887</v>
      </c>
      <c r="G27" s="10">
        <v>1</v>
      </c>
      <c r="H27" s="10" t="s">
        <v>836</v>
      </c>
      <c r="I27" s="10" t="s">
        <v>898</v>
      </c>
      <c r="J27" s="25">
        <f>IF(Table5[[#This Row],[Activity (Bq)]]="","",Table5[[#This Row],[Activity (Bq)]]/37000000000)</f>
        <v>1.344E-8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0.04</v>
      </c>
      <c r="D28" s="30">
        <f>IF(Table5[[#This Row],[Mass (g)]]="","",Table5[[#This Row],[Mass (g)]]*VLOOKUP(Table5[[#This Row],[Nuclide]],Doedata,4)*37000000000)</f>
        <v>497.28</v>
      </c>
      <c r="E28" s="10" t="s">
        <v>820</v>
      </c>
      <c r="F28" s="10" t="s">
        <v>887</v>
      </c>
      <c r="G28" s="10">
        <v>1</v>
      </c>
      <c r="H28" s="10" t="s">
        <v>836</v>
      </c>
      <c r="I28" s="10" t="s">
        <v>898</v>
      </c>
      <c r="J28" s="25">
        <f>IF(Table5[[#This Row],[Activity (Bq)]]="","",Table5[[#This Row],[Activity (Bq)]]/37000000000)</f>
        <v>1.344E-8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0.04</v>
      </c>
      <c r="D29" s="30">
        <f>IF(Table5[[#This Row],[Mass (g)]]="","",Table5[[#This Row],[Mass (g)]]*VLOOKUP(Table5[[#This Row],[Nuclide]],Doedata,4)*37000000000)</f>
        <v>497.28</v>
      </c>
      <c r="E29" s="10" t="s">
        <v>820</v>
      </c>
      <c r="F29" s="10" t="s">
        <v>887</v>
      </c>
      <c r="G29" s="10">
        <v>1</v>
      </c>
      <c r="H29" s="10" t="s">
        <v>836</v>
      </c>
      <c r="I29" s="10" t="s">
        <v>898</v>
      </c>
      <c r="J29" s="25">
        <f>IF(Table5[[#This Row],[Activity (Bq)]]="","",Table5[[#This Row],[Activity (Bq)]]/37000000000)</f>
        <v>1.344E-8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0.04</v>
      </c>
      <c r="D30" s="30">
        <f>IF(Table5[[#This Row],[Mass (g)]]="","",Table5[[#This Row],[Mass (g)]]*VLOOKUP(Table5[[#This Row],[Nuclide]],Doedata,4)*37000000000)</f>
        <v>497.28</v>
      </c>
      <c r="E30" s="10" t="s">
        <v>820</v>
      </c>
      <c r="F30" s="10" t="s">
        <v>887</v>
      </c>
      <c r="G30" s="10">
        <v>1</v>
      </c>
      <c r="H30" s="10" t="s">
        <v>836</v>
      </c>
      <c r="I30" s="10" t="s">
        <v>898</v>
      </c>
      <c r="J30" s="25">
        <f>IF(Table5[[#This Row],[Activity (Bq)]]="","",Table5[[#This Row],[Activity (Bq)]]/37000000000)</f>
        <v>1.344E-8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0.04</v>
      </c>
      <c r="D31" s="30">
        <f>IF(Table5[[#This Row],[Mass (g)]]="","",Table5[[#This Row],[Mass (g)]]*VLOOKUP(Table5[[#This Row],[Nuclide]],Doedata,4)*37000000000)</f>
        <v>497.28</v>
      </c>
      <c r="E31" s="10" t="s">
        <v>820</v>
      </c>
      <c r="F31" s="10" t="s">
        <v>887</v>
      </c>
      <c r="G31" s="10">
        <v>1</v>
      </c>
      <c r="H31" s="10" t="s">
        <v>836</v>
      </c>
      <c r="I31" s="10" t="s">
        <v>898</v>
      </c>
      <c r="J31" s="25">
        <f>IF(Table5[[#This Row],[Activity (Bq)]]="","",Table5[[#This Row],[Activity (Bq)]]/37000000000)</f>
        <v>1.344E-8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0.04</v>
      </c>
      <c r="D32" s="30">
        <f>IF(Table5[[#This Row],[Mass (g)]]="","",Table5[[#This Row],[Mass (g)]]*VLOOKUP(Table5[[#This Row],[Nuclide]],Doedata,4)*37000000000)</f>
        <v>497.28</v>
      </c>
      <c r="E32" s="10" t="s">
        <v>820</v>
      </c>
      <c r="F32" s="10" t="s">
        <v>887</v>
      </c>
      <c r="G32" s="10">
        <v>1</v>
      </c>
      <c r="H32" s="10" t="s">
        <v>836</v>
      </c>
      <c r="I32" s="10" t="s">
        <v>898</v>
      </c>
      <c r="J32" s="25">
        <f>IF(Table5[[#This Row],[Activity (Bq)]]="","",Table5[[#This Row],[Activity (Bq)]]/37000000000)</f>
        <v>1.344E-8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0.04</v>
      </c>
      <c r="D33" s="30">
        <f>IF(Table5[[#This Row],[Mass (g)]]="","",Table5[[#This Row],[Mass (g)]]*VLOOKUP(Table5[[#This Row],[Nuclide]],Doedata,4)*37000000000)</f>
        <v>497.28</v>
      </c>
      <c r="E33" s="10" t="s">
        <v>30</v>
      </c>
      <c r="F33" s="10" t="s">
        <v>887</v>
      </c>
      <c r="G33" s="10">
        <v>1</v>
      </c>
      <c r="H33" s="10" t="s">
        <v>836</v>
      </c>
      <c r="I33" s="10" t="s">
        <v>898</v>
      </c>
      <c r="J33" s="25">
        <f>IF(Table5[[#This Row],[Activity (Bq)]]="","",Table5[[#This Row],[Activity (Bq)]]/37000000000)</f>
        <v>1.344E-8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0.04</v>
      </c>
      <c r="D34" s="30">
        <f>IF(Table5[[#This Row],[Mass (g)]]="","",Table5[[#This Row],[Mass (g)]]*VLOOKUP(Table5[[#This Row],[Nuclide]],Doedata,4)*37000000000)</f>
        <v>497.28</v>
      </c>
      <c r="E34" s="10" t="s">
        <v>30</v>
      </c>
      <c r="F34" s="10" t="s">
        <v>887</v>
      </c>
      <c r="G34" s="10">
        <v>1</v>
      </c>
      <c r="H34" s="10" t="s">
        <v>836</v>
      </c>
      <c r="I34" s="10" t="s">
        <v>898</v>
      </c>
      <c r="J34" s="25">
        <f>IF(Table5[[#This Row],[Activity (Bq)]]="","",Table5[[#This Row],[Activity (Bq)]]/37000000000)</f>
        <v>1.344E-8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0.04</v>
      </c>
      <c r="D35" s="30">
        <f>IF(Table5[[#This Row],[Mass (g)]]="","",Table5[[#This Row],[Mass (g)]]*VLOOKUP(Table5[[#This Row],[Nuclide]],Doedata,4)*37000000000)</f>
        <v>497.28</v>
      </c>
      <c r="E35" s="10" t="s">
        <v>30</v>
      </c>
      <c r="F35" s="10" t="s">
        <v>887</v>
      </c>
      <c r="G35" s="10">
        <v>1</v>
      </c>
      <c r="H35" s="10" t="s">
        <v>836</v>
      </c>
      <c r="I35" s="10" t="s">
        <v>898</v>
      </c>
      <c r="J35" s="25">
        <f>IF(Table5[[#This Row],[Activity (Bq)]]="","",Table5[[#This Row],[Activity (Bq)]]/37000000000)</f>
        <v>1.344E-8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0.04</v>
      </c>
      <c r="D36" s="30">
        <f>IF(Table5[[#This Row],[Mass (g)]]="","",Table5[[#This Row],[Mass (g)]]*VLOOKUP(Table5[[#This Row],[Nuclide]],Doedata,4)*37000000000)</f>
        <v>497.28</v>
      </c>
      <c r="E36" s="10" t="s">
        <v>30</v>
      </c>
      <c r="F36" s="10" t="s">
        <v>887</v>
      </c>
      <c r="G36" s="10">
        <v>1</v>
      </c>
      <c r="H36" s="10" t="s">
        <v>836</v>
      </c>
      <c r="I36" s="10" t="s">
        <v>898</v>
      </c>
      <c r="J36" s="25">
        <f>IF(Table5[[#This Row],[Activity (Bq)]]="","",Table5[[#This Row],[Activity (Bq)]]/37000000000)</f>
        <v>1.344E-8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0.04</v>
      </c>
      <c r="D37" s="30">
        <f>IF(Table5[[#This Row],[Mass (g)]]="","",Table5[[#This Row],[Mass (g)]]*VLOOKUP(Table5[[#This Row],[Nuclide]],Doedata,4)*37000000000)</f>
        <v>497.28</v>
      </c>
      <c r="E37" s="10" t="s">
        <v>30</v>
      </c>
      <c r="F37" s="10" t="s">
        <v>887</v>
      </c>
      <c r="G37" s="10">
        <v>1</v>
      </c>
      <c r="H37" s="10" t="s">
        <v>836</v>
      </c>
      <c r="I37" s="10" t="s">
        <v>898</v>
      </c>
      <c r="J37" s="25">
        <f>IF(Table5[[#This Row],[Activity (Bq)]]="","",Table5[[#This Row],[Activity (Bq)]]/37000000000)</f>
        <v>1.344E-8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v>15</v>
      </c>
      <c r="B38" s="9" t="s">
        <v>35</v>
      </c>
      <c r="C38" s="18">
        <v>0.04</v>
      </c>
      <c r="D38" s="30">
        <f>IF(Table5[[#This Row],[Mass (g)]]="","",Table5[[#This Row],[Mass (g)]]*VLOOKUP(Table5[[#This Row],[Nuclide]],Doedata,4)*37000000000)</f>
        <v>497.28</v>
      </c>
      <c r="E38" s="10" t="s">
        <v>30</v>
      </c>
      <c r="F38" s="10" t="s">
        <v>887</v>
      </c>
      <c r="G38" s="10">
        <v>1</v>
      </c>
      <c r="H38" s="10" t="s">
        <v>836</v>
      </c>
      <c r="I38" s="10" t="s">
        <v>898</v>
      </c>
      <c r="J38" s="25">
        <f>IF(Table5[[#This Row],[Activity (Bq)]]="","",Table5[[#This Row],[Activity (Bq)]]/37000000000)</f>
        <v>1.344E-8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16</v>
      </c>
      <c r="B39" s="9" t="s">
        <v>35</v>
      </c>
      <c r="C39" s="18">
        <v>0.04</v>
      </c>
      <c r="D39" s="30">
        <f>IF(Table5[[#This Row],[Mass (g)]]="","",Table5[[#This Row],[Mass (g)]]*VLOOKUP(Table5[[#This Row],[Nuclide]],Doedata,4)*37000000000)</f>
        <v>497.28</v>
      </c>
      <c r="E39" s="10" t="s">
        <v>30</v>
      </c>
      <c r="F39" s="10" t="s">
        <v>887</v>
      </c>
      <c r="G39" s="10">
        <v>1</v>
      </c>
      <c r="H39" s="10" t="s">
        <v>836</v>
      </c>
      <c r="I39" s="10" t="s">
        <v>898</v>
      </c>
      <c r="J39" s="25">
        <f>IF(Table5[[#This Row],[Activity (Bq)]]="","",Table5[[#This Row],[Activity (Bq)]]/37000000000)</f>
        <v>1.344E-8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v>17</v>
      </c>
      <c r="B40" s="9" t="s">
        <v>35</v>
      </c>
      <c r="C40" s="18">
        <v>0.04</v>
      </c>
      <c r="D40" s="30">
        <f>IF(Table5[[#This Row],[Mass (g)]]="","",Table5[[#This Row],[Mass (g)]]*VLOOKUP(Table5[[#This Row],[Nuclide]],Doedata,4)*37000000000)</f>
        <v>497.28</v>
      </c>
      <c r="E40" s="10" t="s">
        <v>30</v>
      </c>
      <c r="F40" s="10" t="s">
        <v>887</v>
      </c>
      <c r="G40" s="10">
        <v>1</v>
      </c>
      <c r="H40" s="10" t="s">
        <v>836</v>
      </c>
      <c r="I40" s="10" t="s">
        <v>898</v>
      </c>
      <c r="J40" s="25">
        <f>IF(Table5[[#This Row],[Activity (Bq)]]="","",Table5[[#This Row],[Activity (Bq)]]/37000000000)</f>
        <v>1.344E-8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v>18</v>
      </c>
      <c r="B41" s="9" t="s">
        <v>35</v>
      </c>
      <c r="C41" s="18">
        <v>0.04</v>
      </c>
      <c r="D41" s="30">
        <f>IF(Table5[[#This Row],[Mass (g)]]="","",Table5[[#This Row],[Mass (g)]]*VLOOKUP(Table5[[#This Row],[Nuclide]],Doedata,4)*37000000000)</f>
        <v>497.28</v>
      </c>
      <c r="E41" s="10" t="s">
        <v>30</v>
      </c>
      <c r="F41" s="10" t="s">
        <v>887</v>
      </c>
      <c r="G41" s="10">
        <v>1</v>
      </c>
      <c r="H41" s="10" t="s">
        <v>836</v>
      </c>
      <c r="I41" s="10" t="s">
        <v>898</v>
      </c>
      <c r="J41" s="25">
        <f>IF(Table5[[#This Row],[Activity (Bq)]]="","",Table5[[#This Row],[Activity (Bq)]]/37000000000)</f>
        <v>1.344E-8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v>19</v>
      </c>
      <c r="B42" s="9" t="s">
        <v>35</v>
      </c>
      <c r="C42" s="18">
        <v>0.04</v>
      </c>
      <c r="D42" s="30">
        <f>IF(Table5[[#This Row],[Mass (g)]]="","",Table5[[#This Row],[Mass (g)]]*VLOOKUP(Table5[[#This Row],[Nuclide]],Doedata,4)*37000000000)</f>
        <v>497.28</v>
      </c>
      <c r="E42" s="10" t="s">
        <v>30</v>
      </c>
      <c r="F42" s="10" t="s">
        <v>887</v>
      </c>
      <c r="G42" s="10">
        <v>1</v>
      </c>
      <c r="H42" s="10" t="s">
        <v>836</v>
      </c>
      <c r="I42" s="10" t="s">
        <v>898</v>
      </c>
      <c r="J42" s="25">
        <f>IF(Table5[[#This Row],[Activity (Bq)]]="","",Table5[[#This Row],[Activity (Bq)]]/37000000000)</f>
        <v>1.344E-8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v>20</v>
      </c>
      <c r="B43" s="9" t="s">
        <v>35</v>
      </c>
      <c r="C43" s="18">
        <v>0.04</v>
      </c>
      <c r="D43" s="30">
        <f>IF(Table5[[#This Row],[Mass (g)]]="","",Table5[[#This Row],[Mass (g)]]*VLOOKUP(Table5[[#This Row],[Nuclide]],Doedata,4)*37000000000)</f>
        <v>497.28</v>
      </c>
      <c r="E43" s="10" t="s">
        <v>30</v>
      </c>
      <c r="F43" s="10" t="s">
        <v>887</v>
      </c>
      <c r="G43" s="10">
        <v>1</v>
      </c>
      <c r="H43" s="10" t="s">
        <v>836</v>
      </c>
      <c r="I43" s="10" t="s">
        <v>898</v>
      </c>
      <c r="J43" s="25">
        <f>IF(Table5[[#This Row],[Activity (Bq)]]="","",Table5[[#This Row],[Activity (Bq)]]/37000000000)</f>
        <v>1.344E-8</v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A104857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J18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C7" sqref="C7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9">
        <v>0.80000000000000016</v>
      </c>
      <c r="C5" s="19">
        <v>9945.5999999999985</v>
      </c>
      <c r="D5" s="19">
        <v>2.6879999999999992E-7</v>
      </c>
    </row>
    <row r="6" spans="1:4">
      <c r="A6" s="24" t="s">
        <v>842</v>
      </c>
      <c r="B6" s="19"/>
      <c r="C6" s="19">
        <v>0</v>
      </c>
      <c r="D6" s="19">
        <v>0</v>
      </c>
    </row>
    <row r="7" spans="1:4">
      <c r="A7" s="24" t="s">
        <v>843</v>
      </c>
      <c r="B7" s="19">
        <v>0.80000000000000016</v>
      </c>
      <c r="C7" s="19">
        <v>9945.5999999999985</v>
      </c>
      <c r="D7" s="19">
        <v>2.6879999999999992E-7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Notice Data (Enter Data Here)</vt:lpstr>
      <vt:lpstr>Sheet1</vt:lpstr>
      <vt:lpstr>Sheet2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  Plathe</cp:lastModifiedBy>
  <cp:lastPrinted>2010-11-18T22:52:38Z</cp:lastPrinted>
  <dcterms:created xsi:type="dcterms:W3CDTF">2010-11-12T20:51:00Z</dcterms:created>
  <dcterms:modified xsi:type="dcterms:W3CDTF">2012-12-07T11:17:34Z</dcterms:modified>
</cp:coreProperties>
</file>