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5360" yWindow="260" windowWidth="27380" windowHeight="16760"/>
  </bookViews>
  <sheets>
    <sheet name="Notice Data (Enter Data Here)" sheetId="1" r:id="rId1"/>
    <sheet name="Sheet1" sheetId="7" r:id="rId2"/>
    <sheet name="Nuclide Totals" sheetId="6" r:id="rId3"/>
    <sheet name="Example Data" sheetId="4" r:id="rId4"/>
    <sheet name="DOE-STD-1027-92 Data" sheetId="5" r:id="rId5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6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E19" i="1"/>
  <c r="D37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<sst xmlns="http://schemas.openxmlformats.org/spreadsheetml/2006/main" count="3687" uniqueCount="897">
  <si>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</si>
  <si>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</si>
  <si>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</si>
  <si>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</si>
  <si>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</si>
  <si>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</si>
  <si>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</si>
  <si>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</si>
  <si>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</si>
  <si>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</si>
  <si>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</si>
  <si>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</si>
  <si>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</si>
  <si>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</si>
  <si>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</si>
  <si>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</si>
  <si>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</si>
  <si>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</si>
  <si>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</si>
  <si>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</si>
  <si>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</si>
  <si>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</si>
  <si>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</si>
  <si>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</si>
  <si>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</si>
  <si>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</si>
  <si>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</si>
  <si>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</si>
  <si>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</si>
  <si>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</si>
  <si>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</si>
  <si>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</si>
  <si>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</si>
  <si>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</si>
  <si>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</si>
  <si>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</si>
  <si>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</si>
  <si>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</si>
  <si>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</si>
  <si>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</si>
  <si>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</si>
  <si>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</si>
  <si>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</si>
  <si>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</si>
  <si>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</si>
  <si>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</si>
  <si>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</si>
  <si>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</si>
  <si>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</si>
  <si>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</si>
  <si>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</si>
  <si>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</si>
  <si>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</si>
  <si>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</si>
  <si>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</si>
  <si>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</si>
  <si>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</si>
  <si>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</si>
  <si>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</si>
  <si>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</si>
  <si>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</si>
  <si>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</si>
  <si>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</si>
  <si>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</si>
  <si>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</si>
  <si>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</si>
  <si>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</si>
  <si>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</si>
  <si>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</si>
  <si>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</si>
  <si>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</si>
  <si>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</si>
  <si>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</si>
  <si>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</si>
  <si>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</si>
  <si>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</si>
  <si>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</si>
  <si>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</si>
  <si>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</si>
  <si>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</si>
  <si>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</si>
  <si>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</si>
  <si>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</si>
  <si>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</si>
  <si>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</si>
  <si>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</si>
  <si>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</si>
  <si>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</si>
  <si>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</si>
  <si>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</si>
  <si>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</si>
  <si>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</si>
  <si>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</si>
  <si>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</si>
  <si>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</si>
  <si>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</si>
  <si>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</si>
  <si>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</si>
  <si>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</si>
  <si>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</si>
  <si>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</si>
  <si>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</si>
  <si>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</si>
  <si>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</si>
  <si>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</si>
  <si>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</si>
  <si>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</si>
  <si>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</si>
  <si>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</si>
  <si>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</si>
  <si>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</si>
  <si>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</si>
  <si>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</si>
  <si>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</si>
  <si>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</si>
  <si>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</si>
  <si>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</si>
  <si>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</si>
  <si>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</si>
  <si>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</si>
  <si>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</si>
  <si>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</si>
  <si>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</si>
  <si>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</si>
  <si>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</si>
  <si>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</si>
  <si>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</si>
  <si>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</si>
  <si>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</si>
  <si>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</si>
  <si>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</si>
  <si>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</si>
  <si>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</si>
  <si>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</si>
  <si>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</si>
  <si>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</si>
  <si>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</si>
  <si>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</si>
  <si>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</si>
  <si>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</si>
  <si>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</si>
  <si>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</si>
  <si>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</si>
  <si>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</si>
  <si>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</si>
  <si>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</si>
  <si>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</si>
  <si>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</si>
  <si>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</si>
  <si>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</si>
  <si>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</si>
  <si>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</si>
  <si>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</si>
  <si>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</si>
  <si>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</si>
  <si>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</si>
  <si>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</si>
  <si>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</si>
  <si>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</si>
  <si>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</si>
  <si>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</si>
  <si>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</si>
  <si>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</si>
  <si>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</si>
  <si>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</si>
  <si>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</si>
  <si>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</si>
  <si>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</si>
  <si>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</si>
  <si>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</si>
  <si>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</si>
  <si>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</si>
  <si>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</si>
  <si>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</si>
  <si>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</si>
  <si>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</si>
  <si>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</si>
  <si>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</si>
  <si>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</si>
  <si>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</si>
  <si>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</si>
  <si>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</si>
  <si>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</si>
  <si>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</si>
  <si>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</si>
  <si>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</si>
  <si>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</si>
  <si>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</si>
  <si>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</si>
  <si>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</si>
  <si>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</si>
  <si>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</si>
  <si>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</si>
  <si>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</si>
  <si>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</si>
  <si>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</si>
  <si>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</si>
  <si>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</si>
  <si>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</si>
  <si>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</si>
  <si>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</si>
  <si>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</si>
  <si>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</si>
  <si>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</si>
  <si>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</si>
  <si>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</si>
  <si>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</si>
  <si>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</si>
  <si>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</si>
  <si>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</si>
  <si>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</si>
  <si>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</si>
  <si>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</si>
  <si>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</si>
  <si>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</si>
  <si>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</si>
  <si>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</si>
  <si>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</si>
  <si>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</si>
  <si>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</si>
  <si>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</si>
  <si>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</si>
  <si>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</si>
  <si>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</si>
  <si>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</si>
  <si>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</si>
  <si>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</si>
  <si>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</si>
  <si>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</si>
  <si>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</si>
  <si>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</si>
  <si>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</si>
  <si>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</si>
  <si>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</si>
  <si>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</si>
  <si>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</si>
  <si>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</si>
  <si>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</si>
  <si>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</si>
  <si>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</si>
  <si>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</si>
  <si>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</si>
  <si>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</si>
  <si>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</si>
  <si>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</si>
  <si>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</si>
  <si>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</si>
  <si>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</si>
  <si>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</si>
  <si>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</si>
  <si>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</si>
  <si>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</si>
  <si>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</si>
  <si>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</si>
  <si>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</si>
  <si>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</si>
  <si>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</si>
  <si>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</si>
  <si>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</si>
  <si>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</si>
  <si>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</si>
  <si>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</si>
  <si>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</si>
  <si>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</si>
  <si>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</si>
  <si>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</si>
  <si>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</si>
  <si>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</si>
  <si>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</si>
  <si>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</si>
  <si>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</si>
  <si>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</si>
  <si>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</si>
  <si>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</si>
  <si>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</si>
  <si>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</si>
  <si>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</si>
  <si>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</si>
  <si>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</si>
  <si>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</si>
  <si>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</si>
  <si>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</si>
  <si>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</si>
  <si>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</si>
  <si>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</si>
  <si>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</si>
  <si>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</si>
  <si>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</si>
  <si>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</si>
  <si>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</si>
  <si>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</si>
  <si>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</si>
  <si>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</si>
  <si>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</si>
  <si>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</si>
  <si>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</si>
  <si>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</si>
  <si>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</si>
  <si>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</si>
  <si>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</si>
  <si>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</si>
  <si>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</si>
  <si>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</si>
  <si>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</si>
  <si>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</si>
  <si>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</si>
  <si>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</si>
  <si>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</si>
  <si>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</si>
  <si>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</si>
  <si>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</si>
  <si>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</si>
  <si>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</si>
  <si>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</si>
  <si>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</si>
  <si>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</si>
  <si>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</si>
  <si>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</si>
  <si>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</si>
  <si>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</si>
  <si>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</si>
  <si>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</si>
  <si>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</si>
  <si>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</si>
  <si>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</si>
  <si>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</si>
  <si>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</si>
  <si>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</si>
  <si>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</si>
  <si>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</si>
  <si>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</si>
  <si>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</si>
  <si>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</si>
  <si>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</si>
  <si>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</si>
  <si>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</si>
  <si>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</si>
  <si>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</si>
  <si>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</si>
  <si>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</si>
  <si>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</si>
  <si>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</si>
  <si>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</si>
  <si>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</si>
  <si>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</si>
  <si>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</si>
  <si>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</si>
  <si>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</si>
  <si>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</si>
  <si>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</si>
  <si>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</si>
  <si>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</si>
  <si>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</si>
  <si>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</si>
  <si>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</si>
  <si>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</si>
  <si>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</si>
  <si>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</si>
  <si>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</si>
  <si>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</si>
  <si>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</si>
  <si>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</si>
  <si>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</si>
  <si>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</si>
  <si>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</si>
  <si>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</si>
  <si>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</si>
  <si>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</si>
  <si>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</si>
  <si>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</si>
  <si>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</si>
  <si>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</si>
  <si>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</si>
  <si>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</si>
  <si>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</si>
  <si>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</si>
  <si>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</si>
  <si>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</si>
  <si>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</si>
  <si>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</si>
  <si>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</si>
  <si>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</si>
  <si>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</si>
  <si>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</si>
  <si>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</si>
  <si>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</si>
  <si>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</si>
  <si>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</si>
  <si>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</si>
  <si>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</si>
  <si>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</si>
  <si>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</si>
  <si>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</si>
  <si>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</si>
  <si>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</si>
  <si>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</si>
  <si>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</si>
  <si>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</si>
  <si>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</si>
  <si>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</si>
  <si>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</si>
  <si>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</si>
  <si>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</si>
  <si>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</si>
  <si>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</si>
  <si>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</si>
  <si>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</si>
  <si>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</si>
  <si>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</si>
  <si>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</si>
  <si>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</si>
  <si>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</si>
  <si>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</si>
  <si>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</si>
  <si>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</si>
  <si>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</si>
  <si>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</si>
  <si>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</si>
  <si>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</si>
  <si>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</si>
  <si>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</si>
  <si>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</si>
  <si>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</si>
  <si>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</si>
  <si>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</si>
  <si>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</si>
  <si>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</si>
  <si>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</si>
  <si>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</si>
  <si>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</si>
  <si>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</si>
  <si>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</si>
  <si>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</si>
  <si>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</si>
  <si>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</si>
  <si>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</si>
  <si>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</si>
  <si>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</si>
  <si>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</si>
  <si>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</si>
  <si>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</si>
  <si>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</si>
  <si>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</si>
  <si>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</si>
  <si>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</si>
  <si>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</si>
  <si>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</si>
  <si>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</si>
  <si>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</si>
  <si>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</si>
  <si>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</si>
  <si>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</si>
  <si>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</si>
  <si>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</si>
  <si>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</si>
  <si>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</si>
  <si>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</si>
  <si>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</si>
  <si>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</si>
  <si>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</si>
  <si>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</si>
  <si>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</si>
  <si>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</si>
  <si>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</si>
  <si>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</si>
  <si>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</si>
  <si>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</si>
  <si>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</si>
  <si>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</si>
  <si>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</si>
  <si>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</si>
  <si>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</si>
  <si>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</si>
  <si>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</si>
  <si>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</si>
  <si>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</si>
  <si>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</si>
  <si>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</si>
  <si>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</si>
  <si>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</si>
  <si>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</si>
  <si>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</si>
  <si>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</si>
  <si>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</si>
  <si>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</si>
  <si>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</si>
  <si>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</si>
  <si>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</si>
  <si>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</si>
  <si>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</si>
  <si>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</si>
  <si>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</si>
  <si>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</si>
  <si>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</si>
  <si>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</si>
  <si>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</si>
  <si>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</si>
  <si>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</si>
  <si>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</si>
  <si>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</si>
  <si>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</si>
  <si>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</si>
  <si>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</si>
  <si>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</si>
  <si>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</si>
  <si>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</si>
  <si>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</si>
  <si>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</si>
  <si>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</si>
  <si>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</si>
  <si>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</si>
  <si>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</si>
  <si>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</si>
  <si>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</si>
  <si>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</si>
  <si>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</si>
  <si>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</si>
  <si>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</si>
  <si>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</si>
  <si>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</si>
  <si>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</si>
  <si>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</si>
  <si>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</si>
  <si>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</si>
  <si>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</si>
  <si>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</si>
  <si>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</si>
  <si>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</si>
  <si>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</si>
  <si>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</si>
  <si>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</si>
  <si>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</si>
  <si>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</si>
  <si>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</si>
  <si>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</si>
  <si>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</si>
  <si>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</si>
  <si>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</si>
  <si>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</si>
  <si>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</si>
  <si>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</si>
  <si>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</si>
  <si>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</si>
  <si>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</si>
  <si>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</si>
  <si>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</si>
  <si>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</si>
  <si>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</si>
  <si>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</si>
  <si>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</si>
  <si>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</si>
  <si>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</si>
  <si>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</si>
  <si>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</si>
  <si>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</si>
  <si>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</si>
  <si>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</si>
  <si>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</si>
  <si>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</si>
  <si>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</si>
  <si>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</si>
  <si>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</si>
  <si>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</si>
  <si>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</si>
  <si>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</si>
  <si>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</si>
  <si>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</si>
  <si>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</si>
  <si>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</si>
  <si>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</si>
  <si>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</si>
  <si>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</si>
  <si>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</si>
  <si>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</si>
  <si>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</si>
  <si>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</si>
  <si>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</si>
  <si>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</si>
  <si>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</si>
  <si>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</si>
  <si>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</si>
  <si>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</si>
  <si>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</si>
  <si>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</si>
  <si>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</si>
  <si>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</si>
  <si>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</si>
  <si>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</si>
  <si>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</si>
  <si>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</si>
  <si>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</si>
  <si>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</si>
  <si>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</si>
  <si>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</si>
  <si>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</si>
  <si>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</si>
  <si>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</si>
  <si>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</si>
  <si>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</si>
  <si>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</si>
  <si>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</si>
  <si>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</si>
  <si>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</si>
  <si>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</si>
  <si>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</si>
  <si>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</si>
  <si>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</si>
  <si>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</si>
  <si>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</si>
  <si>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</si>
  <si>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</si>
  <si>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</si>
  <si>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</si>
  <si>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</si>
  <si>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</si>
  <si>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</si>
  <si>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</si>
  <si>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</si>
  <si>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</si>
  <si>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</si>
  <si>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</si>
  <si>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</si>
  <si>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</si>
  <si>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</si>
  <si>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</si>
  <si>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</si>
  <si>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</si>
  <si>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</si>
  <si>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</si>
  <si>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</si>
  <si>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</si>
  <si>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</si>
  <si>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</si>
  <si>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</si>
  <si>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</si>
  <si>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</si>
  <si>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</si>
  <si>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</si>
  <si>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</si>
  <si>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</si>
  <si>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</si>
  <si>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</si>
  <si>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</si>
  <si>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</si>
  <si>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</si>
  <si>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</si>
  <si>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</si>
  <si>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</si>
  <si>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</si>
  <si>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</si>
  <si>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</si>
  <si>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</si>
  <si>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</si>
  <si>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</si>
  <si>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</si>
  <si>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</si>
  <si>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</si>
  <si>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</si>
  <si>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</si>
  <si>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</si>
  <si>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</si>
  <si>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</si>
  <si>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</si>
  <si>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</si>
  <si>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</si>
  <si>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</si>
  <si>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</si>
  <si>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</si>
  <si>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</si>
  <si>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</si>
  <si>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</si>
  <si>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</si>
  <si>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</si>
  <si>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</si>
  <si>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</si>
  <si>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</si>
  <si>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</si>
  <si>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</si>
  <si>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</si>
  <si>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</si>
  <si>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</si>
  <si>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</si>
  <si>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</si>
  <si>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</si>
  <si>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</si>
  <si>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</si>
  <si>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</si>
  <si>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</si>
  <si>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</si>
  <si>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</si>
  <si>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</si>
  <si>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</si>
  <si>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</si>
  <si>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</si>
  <si>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</si>
  <si>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</si>
  <si>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</si>
  <si>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</si>
  <si>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</si>
  <si>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</si>
  <si>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</si>
  <si>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</si>
  <si>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</si>
  <si>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</si>
  <si>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</si>
  <si>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</si>
  <si>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</si>
  <si>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</si>
  <si>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</si>
  <si>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</si>
  <si>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</si>
  <si>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</si>
  <si>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</si>
  <si>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</si>
  <si>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</si>
  <si>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</si>
  <si>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</si>
  <si>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</si>
  <si>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</si>
  <si>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</si>
  <si>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</si>
  <si>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</si>
  <si>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</si>
  <si>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</si>
  <si>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</si>
  <si>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</si>
  <si>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</si>
  <si>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</si>
  <si>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</si>
  <si>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</si>
  <si>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</si>
  <si>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</si>
  <si>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</si>
  <si>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</si>
  <si>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</si>
  <si>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</si>
  <si>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</si>
  <si>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</si>
  <si>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</si>
  <si>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</si>
  <si>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</si>
  <si>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</si>
  <si>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</si>
  <si>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</si>
  <si>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</si>
  <si>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</si>
  <si>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</si>
  <si>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</si>
  <si>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</si>
  <si>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</si>
  <si>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</si>
  <si>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</si>
  <si>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</si>
  <si>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</si>
  <si>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</si>
  <si>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</si>
  <si>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</si>
  <si>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</si>
  <si>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</si>
  <si>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</si>
  <si>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</si>
  <si>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</si>
  <si>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</si>
  <si>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</si>
  <si>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</si>
  <si>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</si>
  <si>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</si>
  <si>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</si>
  <si>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</si>
  <si>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</si>
  <si>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</si>
  <si>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</si>
  <si>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</si>
  <si>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</si>
  <si>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</si>
  <si>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</si>
  <si>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</si>
  <si>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</si>
  <si>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</si>
  <si>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</si>
  <si>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</si>
  <si>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</si>
  <si>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</si>
  <si>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</si>
  <si>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</si>
  <si>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</si>
  <si>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</si>
  <si>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</si>
  <si>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</si>
  <si>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</si>
  <si>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</si>
  <si>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</si>
  <si>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</si>
  <si>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</si>
  <si>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</si>
  <si>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</si>
  <si>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</si>
  <si>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</si>
  <si>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</si>
  <si>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</si>
  <si>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</si>
  <si>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</si>
  <si>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</si>
  <si>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</si>
  <si>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</si>
  <si>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</si>
  <si>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</si>
  <si>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</si>
  <si>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</si>
  <si>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</si>
  <si>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</si>
  <si>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</si>
  <si>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</si>
  <si>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</si>
  <si>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</si>
  <si>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</si>
  <si>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</si>
  <si>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</si>
  <si>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</si>
  <si>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</si>
  <si>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</si>
  <si>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</si>
  <si>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</si>
  <si>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</si>
  <si>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</si>
  <si>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</si>
  <si>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</si>
  <si>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</si>
  <si>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</si>
  <si>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</si>
  <si>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</si>
  <si>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</si>
  <si>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</si>
  <si>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</si>
  <si>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</si>
  <si>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</si>
  <si>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</si>
  <si>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</si>
  <si>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</si>
  <si>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</si>
  <si>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</si>
  <si>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</si>
  <si>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</si>
  <si>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</si>
  <si>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</si>
  <si>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</si>
  <si>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</si>
  <si>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</si>
  <si>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</si>
  <si>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</si>
  <si>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</si>
  <si>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</si>
  <si>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</si>
  <si>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</si>
  <si>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</si>
  <si>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</si>
  <si>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</si>
  <si>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</si>
  <si>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</si>
  <si>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</si>
  <si>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</si>
  <si>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</si>
  <si>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</si>
  <si>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</si>
  <si>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</si>
  <si>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</si>
  <si>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</si>
  <si>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</si>
  <si>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</si>
  <si>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</si>
  <si>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</si>
  <si>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</si>
  <si>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</si>
  <si>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</si>
  <si>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</si>
  <si>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</si>
  <si>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</si>
  <si>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</si>
  <si>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</si>
  <si>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</si>
  <si>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</si>
  <si>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</si>
  <si>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</si>
  <si>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</si>
  <si>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</si>
  <si>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</si>
  <si>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</si>
  <si>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</si>
  <si>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</si>
  <si>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</si>
  <si>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</si>
  <si>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</si>
  <si>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</si>
  <si>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 xml:space="preserve">  </t>
  </si>
  <si>
    <t>sum Activity (Bq)</t>
  </si>
  <si>
    <t>31.07.2012</t>
  </si>
  <si>
    <t>FedEx 8757 7347 2748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</si>
</sst>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4" Type="http://schemas.openxmlformats.org/officeDocument/2006/relationships/table" Target="../tables/table5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topLeftCell="D1" zoomScale="125" zoomScaleNormal="125" zoomScalePageLayoutView="125" workbookViewId="0">
      <pane ySplit="23" topLeftCell="A24" activePane="bottomLeft" state="frozenSplit"/>
      <selection activeCell="C5" sqref="C5"/>
      <selection pane="bottomLeft" activeCell="K28" sqref="K28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>
        <v>3380</v>
      </c>
    </row>
    <row r="14" spans="1:4">
      <c r="A14" s="17" t="s">
        <v>16</v>
      </c>
      <c r="B14" s="28" t="s">
        <v>895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41129</v>
      </c>
      <c r="C16" s="9" t="s">
        <v>854</v>
      </c>
    </row>
    <row r="17" spans="1:34">
      <c r="A17" s="17" t="s">
        <v>811</v>
      </c>
      <c r="B17" s="13">
        <v>41131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  <c r="E18" s="10" t="s">
        <v>894</v>
      </c>
    </row>
    <row r="19" spans="1:34">
      <c r="A19" s="17" t="s">
        <v>807</v>
      </c>
      <c r="B19" s="11">
        <v>1</v>
      </c>
      <c r="C19" s="9" t="s">
        <v>43</v>
      </c>
      <c r="E19" s="42">
        <f>SUM(D24:D36)</f>
        <v>8080.800000000002</v>
      </c>
    </row>
    <row r="20" spans="1:34">
      <c r="A20" s="17" t="s">
        <v>808</v>
      </c>
      <c r="B20" s="38">
        <v>3</v>
      </c>
      <c r="F20" s="10" t="s">
        <v>893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0.05</v>
      </c>
      <c r="D24" s="30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891</v>
      </c>
      <c r="G24" s="10">
        <v>1</v>
      </c>
      <c r="H24" s="10" t="s">
        <v>836</v>
      </c>
      <c r="I24" s="10" t="s">
        <v>896</v>
      </c>
      <c r="J24" s="25">
        <f>IF(Table5[[#This Row],[Activity (Bq)]]="","",Table5[[#This Row],[Activity (Bq)]]/37000000000)</f>
        <v>1.6800000000000002E-8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0.05</v>
      </c>
      <c r="D25" s="30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891</v>
      </c>
      <c r="G25" s="10">
        <v>1</v>
      </c>
      <c r="H25" s="10" t="s">
        <v>836</v>
      </c>
      <c r="I25" s="10" t="s">
        <v>896</v>
      </c>
      <c r="J25" s="25">
        <f>IF(Table5[[#This Row],[Activity (Bq)]]="","",Table5[[#This Row],[Activity (Bq)]]/37000000000)</f>
        <v>1.6800000000000002E-8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0.05</v>
      </c>
      <c r="D26" s="30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891</v>
      </c>
      <c r="G26" s="10">
        <v>1</v>
      </c>
      <c r="H26" s="10" t="s">
        <v>836</v>
      </c>
      <c r="I26" s="10" t="s">
        <v>896</v>
      </c>
      <c r="J26" s="25">
        <f>IF(Table5[[#This Row],[Activity (Bq)]]="","",Table5[[#This Row],[Activity (Bq)]]/37000000000)</f>
        <v>1.6800000000000002E-8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0.05</v>
      </c>
      <c r="D27" s="30">
        <f>IF(Table5[[#This Row],[Mass (g)]]="","",Table5[[#This Row],[Mass (g)]]*VLOOKUP(Table5[[#This Row],[Nuclide]],Doedata,4)*37000000000)</f>
        <v>621.6</v>
      </c>
      <c r="E27" s="10" t="s">
        <v>820</v>
      </c>
      <c r="F27" s="10" t="s">
        <v>891</v>
      </c>
      <c r="G27" s="10">
        <v>1</v>
      </c>
      <c r="H27" s="10" t="s">
        <v>836</v>
      </c>
      <c r="I27" s="10" t="s">
        <v>896</v>
      </c>
      <c r="J27" s="25">
        <f>IF(Table5[[#This Row],[Activity (Bq)]]="","",Table5[[#This Row],[Activity (Bq)]]/37000000000)</f>
        <v>1.6800000000000002E-8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0.05</v>
      </c>
      <c r="D28" s="30">
        <f>IF(Table5[[#This Row],[Mass (g)]]="","",Table5[[#This Row],[Mass (g)]]*VLOOKUP(Table5[[#This Row],[Nuclide]],Doedata,4)*37000000000)</f>
        <v>621.6</v>
      </c>
      <c r="E28" s="10" t="s">
        <v>820</v>
      </c>
      <c r="F28" s="10" t="s">
        <v>891</v>
      </c>
      <c r="G28" s="10">
        <v>1</v>
      </c>
      <c r="H28" s="10" t="s">
        <v>836</v>
      </c>
      <c r="I28" s="10" t="s">
        <v>896</v>
      </c>
      <c r="J28" s="25">
        <f>IF(Table5[[#This Row],[Activity (Bq)]]="","",Table5[[#This Row],[Activity (Bq)]]/37000000000)</f>
        <v>1.6800000000000002E-8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0.05</v>
      </c>
      <c r="D29" s="30">
        <f>IF(Table5[[#This Row],[Mass (g)]]="","",Table5[[#This Row],[Mass (g)]]*VLOOKUP(Table5[[#This Row],[Nuclide]],Doedata,4)*37000000000)</f>
        <v>621.6</v>
      </c>
      <c r="E29" s="10" t="s">
        <v>820</v>
      </c>
      <c r="F29" s="10" t="s">
        <v>891</v>
      </c>
      <c r="G29" s="10">
        <v>1</v>
      </c>
      <c r="H29" s="10" t="s">
        <v>836</v>
      </c>
      <c r="I29" s="10" t="s">
        <v>896</v>
      </c>
      <c r="J29" s="25">
        <f>IF(Table5[[#This Row],[Activity (Bq)]]="","",Table5[[#This Row],[Activity (Bq)]]/37000000000)</f>
        <v>1.6800000000000002E-8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0.05</v>
      </c>
      <c r="D30" s="30">
        <f>IF(Table5[[#This Row],[Mass (g)]]="","",Table5[[#This Row],[Mass (g)]]*VLOOKUP(Table5[[#This Row],[Nuclide]],Doedata,4)*37000000000)</f>
        <v>621.6</v>
      </c>
      <c r="E30" s="10" t="s">
        <v>820</v>
      </c>
      <c r="F30" s="10" t="s">
        <v>891</v>
      </c>
      <c r="G30" s="10">
        <v>1</v>
      </c>
      <c r="H30" s="10" t="s">
        <v>836</v>
      </c>
      <c r="I30" s="10" t="s">
        <v>896</v>
      </c>
      <c r="J30" s="25">
        <f>IF(Table5[[#This Row],[Activity (Bq)]]="","",Table5[[#This Row],[Activity (Bq)]]/37000000000)</f>
        <v>1.6800000000000002E-8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0.05</v>
      </c>
      <c r="D31" s="30">
        <f>IF(Table5[[#This Row],[Mass (g)]]="","",Table5[[#This Row],[Mass (g)]]*VLOOKUP(Table5[[#This Row],[Nuclide]],Doedata,4)*37000000000)</f>
        <v>621.6</v>
      </c>
      <c r="E31" s="10" t="s">
        <v>820</v>
      </c>
      <c r="F31" s="10" t="s">
        <v>891</v>
      </c>
      <c r="G31" s="10">
        <v>1</v>
      </c>
      <c r="H31" s="10" t="s">
        <v>836</v>
      </c>
      <c r="I31" s="10" t="s">
        <v>896</v>
      </c>
      <c r="J31" s="25">
        <f>IF(Table5[[#This Row],[Activity (Bq)]]="","",Table5[[#This Row],[Activity (Bq)]]/37000000000)</f>
        <v>1.6800000000000002E-8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0.05</v>
      </c>
      <c r="D32" s="30">
        <f>IF(Table5[[#This Row],[Mass (g)]]="","",Table5[[#This Row],[Mass (g)]]*VLOOKUP(Table5[[#This Row],[Nuclide]],Doedata,4)*37000000000)</f>
        <v>621.6</v>
      </c>
      <c r="E32" s="10" t="s">
        <v>820</v>
      </c>
      <c r="F32" s="10" t="s">
        <v>891</v>
      </c>
      <c r="G32" s="10">
        <v>1</v>
      </c>
      <c r="H32" s="10" t="s">
        <v>836</v>
      </c>
      <c r="I32" s="10" t="s">
        <v>896</v>
      </c>
      <c r="J32" s="25">
        <f>IF(Table5[[#This Row],[Activity (Bq)]]="","",Table5[[#This Row],[Activity (Bq)]]/37000000000)</f>
        <v>1.6800000000000002E-8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0.05</v>
      </c>
      <c r="D33" s="30">
        <f>IF(Table5[[#This Row],[Mass (g)]]="","",Table5[[#This Row],[Mass (g)]]*VLOOKUP(Table5[[#This Row],[Nuclide]],Doedata,4)*37000000000)</f>
        <v>621.6</v>
      </c>
      <c r="E33" s="10" t="s">
        <v>820</v>
      </c>
      <c r="F33" s="10" t="s">
        <v>891</v>
      </c>
      <c r="G33" s="10">
        <v>1</v>
      </c>
      <c r="H33" s="10" t="s">
        <v>836</v>
      </c>
      <c r="I33" s="10" t="s">
        <v>896</v>
      </c>
      <c r="J33" s="25">
        <f>IF(Table5[[#This Row],[Activity (Bq)]]="","",Table5[[#This Row],[Activity (Bq)]]/37000000000)</f>
        <v>1.6800000000000002E-8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0.05</v>
      </c>
      <c r="D34" s="30">
        <f>IF(Table5[[#This Row],[Mass (g)]]="","",Table5[[#This Row],[Mass (g)]]*VLOOKUP(Table5[[#This Row],[Nuclide]],Doedata,4)*37000000000)</f>
        <v>621.6</v>
      </c>
      <c r="E34" s="10" t="s">
        <v>820</v>
      </c>
      <c r="F34" s="10" t="s">
        <v>891</v>
      </c>
      <c r="G34" s="10">
        <v>1</v>
      </c>
      <c r="H34" s="10" t="s">
        <v>836</v>
      </c>
      <c r="I34" s="10" t="s">
        <v>896</v>
      </c>
      <c r="J34" s="25">
        <f>IF(Table5[[#This Row],[Activity (Bq)]]="","",Table5[[#This Row],[Activity (Bq)]]/37000000000)</f>
        <v>1.6800000000000002E-8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0.05</v>
      </c>
      <c r="D35" s="30">
        <f>IF(Table5[[#This Row],[Mass (g)]]="","",Table5[[#This Row],[Mass (g)]]*VLOOKUP(Table5[[#This Row],[Nuclide]],Doedata,4)*37000000000)</f>
        <v>621.6</v>
      </c>
      <c r="E35" s="10" t="s">
        <v>820</v>
      </c>
      <c r="F35" s="10" t="s">
        <v>891</v>
      </c>
      <c r="G35" s="10">
        <v>1</v>
      </c>
      <c r="H35" s="10" t="s">
        <v>836</v>
      </c>
      <c r="I35" s="10" t="s">
        <v>896</v>
      </c>
      <c r="J35" s="25">
        <f>IF(Table5[[#This Row],[Activity (Bq)]]="","",Table5[[#This Row],[Activity (Bq)]]/37000000000)</f>
        <v>1.6800000000000002E-8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0.05</v>
      </c>
      <c r="D36" s="30">
        <f>IF(Table5[[#This Row],[Mass (g)]]="","",Table5[[#This Row],[Mass (g)]]*VLOOKUP(Table5[[#This Row],[Nuclide]],Doedata,4)*37000000000)</f>
        <v>621.6</v>
      </c>
      <c r="E36" s="10" t="s">
        <v>820</v>
      </c>
      <c r="F36" s="10" t="s">
        <v>891</v>
      </c>
      <c r="G36" s="10">
        <v>1</v>
      </c>
      <c r="H36" s="10" t="s">
        <v>836</v>
      </c>
      <c r="I36" s="10" t="s">
        <v>896</v>
      </c>
      <c r="J36" s="25">
        <f>IF(Table5[[#This Row],[Activity (Bq)]]="","",Table5[[#This Row],[Activity (Bq)]]/37000000000)</f>
        <v>1.6800000000000002E-8</v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A1048576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D6" sqref="D6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Notice Data (Enter Data Here)</vt:lpstr>
      <vt:lpstr>Sheet1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2012-07-30T15:30:46Z</dcterms:modified>
</cp:coreProperties>
</file>