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330" windowHeight="8265" activeTab="1"/>
  </bookViews>
  <sheets>
    <sheet name="Nuclide Totals" sheetId="6" r:id="rId1"/>
    <sheet name="Notice Data (Enter Data Here)" sheetId="1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1">'Notice Data (Enter Data Here)'!$A$1:$I$31</definedName>
  </definedName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A45" i="1"/>
  <c r="A46" s="1"/>
  <c r="A41"/>
  <c r="A42" s="1"/>
  <c r="A43" s="1"/>
  <c r="A44" s="1"/>
  <c r="A38"/>
  <c r="A39"/>
  <c r="A40" s="1"/>
  <c r="A31"/>
  <c r="A32"/>
  <c r="A33" s="1"/>
  <c r="A34" s="1"/>
  <c r="A35" s="1"/>
  <c r="A36" s="1"/>
  <c r="A37" s="1"/>
  <c r="A30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<sst xmlns="http://schemas.openxmlformats.org/spreadsheetml/2006/main" count="3335" uniqueCount="894">
  <si>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</si>
  <si>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</si>
  <si>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</si>
  <si>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</si>
  <si>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</si>
  <si>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</si>
  <si>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</si>
  <si>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</si>
  <si>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</si>
  <si>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</si>
  <si>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</si>
  <si>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</si>
  <si>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</si>
  <si>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</si>
  <si>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</si>
  <si>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</si>
  <si>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</si>
  <si>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</si>
  <si>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</si>
  <si>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</si>
  <si>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</si>
  <si>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</si>
  <si>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</si>
  <si>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</si>
  <si>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</si>
  <si>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</si>
  <si>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</si>
  <si>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</si>
  <si>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</si>
  <si>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</si>
  <si>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</si>
  <si>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</si>
  <si>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</si>
  <si>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</si>
  <si>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</si>
  <si>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</si>
  <si>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</si>
  <si>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</si>
  <si>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</si>
  <si>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</si>
  <si>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</si>
  <si>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</si>
  <si>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</si>
  <si>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</si>
  <si>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</si>
  <si>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</si>
  <si>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</si>
  <si>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</si>
  <si>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</si>
  <si>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</si>
  <si>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</si>
  <si>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</si>
  <si>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</si>
  <si>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</si>
  <si>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</si>
  <si>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</si>
  <si>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</si>
  <si>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</si>
  <si>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</si>
  <si>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</si>
  <si>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</si>
  <si>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</si>
  <si>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</si>
  <si>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</si>
  <si>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</si>
  <si>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</si>
  <si>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</si>
  <si>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</si>
  <si>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</si>
  <si>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</si>
  <si>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</si>
  <si>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</si>
  <si>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</si>
  <si>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</si>
  <si>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</si>
  <si>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</si>
  <si>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</si>
  <si>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</si>
  <si>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</si>
  <si>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</si>
  <si>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</si>
  <si>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</si>
  <si>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</si>
  <si>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</si>
  <si>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</si>
  <si>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</si>
  <si>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</si>
  <si>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</si>
  <si>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</si>
  <si>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</si>
  <si>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</si>
  <si>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</si>
  <si>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</si>
  <si>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</si>
  <si>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</si>
  <si>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</si>
  <si>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</si>
  <si>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</si>
  <si>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</si>
  <si>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</si>
  <si>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</si>
  <si>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</si>
  <si>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</si>
  <si>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</si>
  <si>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</si>
  <si>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</si>
  <si>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</si>
  <si>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</si>
  <si>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</si>
  <si>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</si>
  <si>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</si>
  <si>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</si>
  <si>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</si>
  <si>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</si>
  <si>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</si>
  <si>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</si>
  <si>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</si>
  <si>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</si>
  <si>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</si>
  <si>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</si>
  <si>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</si>
  <si>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</si>
  <si>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</si>
  <si>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</si>
  <si>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</si>
  <si>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</si>
  <si>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</si>
  <si>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</si>
  <si>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</si>
  <si>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</si>
  <si>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</si>
  <si>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</si>
  <si>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</si>
  <si>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</si>
  <si>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</si>
  <si>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</si>
  <si>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</si>
  <si>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</si>
  <si>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</si>
  <si>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</si>
  <si>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</si>
  <si>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</si>
  <si>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</si>
  <si>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</si>
  <si>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</si>
  <si>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</si>
  <si>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</si>
  <si>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</si>
  <si>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</si>
  <si>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</si>
  <si>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</si>
  <si>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</si>
  <si>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</si>
  <si>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</si>
  <si>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</si>
  <si>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</si>
  <si>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</si>
  <si>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</si>
  <si>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</si>
  <si>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</si>
  <si>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</si>
  <si>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</si>
  <si>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</si>
  <si>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</si>
  <si>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</si>
  <si>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</si>
  <si>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</si>
  <si>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</si>
  <si>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</si>
  <si>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</si>
  <si>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</si>
  <si>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</si>
  <si>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</si>
  <si>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</si>
  <si>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</si>
  <si>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</si>
  <si>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</si>
  <si>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</si>
  <si>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</si>
  <si>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</si>
  <si>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</si>
  <si>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</si>
  <si>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</si>
  <si>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</si>
  <si>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</si>
  <si>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</si>
  <si>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</si>
  <si>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</si>
  <si>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</si>
  <si>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</si>
  <si>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</si>
  <si>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</si>
  <si>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</si>
  <si>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</si>
  <si>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</si>
  <si>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</si>
  <si>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</si>
  <si>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</si>
  <si>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</si>
  <si>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</si>
  <si>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</si>
  <si>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</si>
  <si>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</si>
  <si>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</si>
  <si>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</si>
  <si>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</si>
  <si>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</si>
  <si>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</si>
  <si>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</si>
  <si>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</si>
  <si>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</si>
  <si>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</si>
  <si>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</si>
  <si>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</si>
  <si>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</si>
  <si>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</si>
  <si>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</si>
  <si>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</si>
  <si>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</si>
  <si>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</si>
  <si>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</si>
  <si>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</si>
  <si>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</si>
  <si>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</si>
  <si>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</si>
  <si>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</si>
  <si>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</si>
  <si>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</si>
  <si>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</si>
  <si>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</si>
  <si>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</si>
  <si>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</si>
  <si>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</si>
  <si>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</si>
  <si>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</si>
  <si>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</si>
  <si>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</si>
  <si>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</si>
  <si>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</si>
  <si>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</si>
  <si>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</si>
  <si>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</si>
  <si>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</si>
  <si>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</si>
  <si>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</si>
  <si>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</si>
  <si>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</si>
  <si>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</si>
  <si>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</si>
  <si>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</si>
  <si>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</si>
  <si>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</si>
  <si>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</si>
  <si>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</si>
  <si>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</si>
  <si>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</si>
  <si>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</si>
  <si>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</si>
  <si>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</si>
  <si>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</si>
  <si>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</si>
  <si>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</si>
  <si>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</si>
  <si>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</si>
  <si>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</si>
  <si>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</si>
  <si>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</si>
  <si>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</si>
  <si>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</si>
  <si>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</si>
  <si>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</si>
  <si>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</si>
  <si>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</si>
  <si>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</si>
  <si>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</si>
  <si>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</si>
  <si>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</si>
  <si>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</si>
  <si>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</si>
  <si>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</si>
  <si>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</si>
  <si>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</si>
  <si>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</si>
  <si>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</si>
  <si>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</si>
  <si>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</si>
  <si>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</si>
  <si>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</si>
  <si>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</si>
  <si>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</si>
  <si>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</si>
  <si>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</si>
  <si>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</si>
  <si>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</si>
  <si>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</si>
  <si>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</si>
  <si>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</si>
  <si>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</si>
  <si>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</si>
  <si>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</si>
  <si>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</si>
  <si>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</si>
  <si>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</si>
  <si>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</si>
  <si>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</si>
  <si>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</si>
  <si>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</si>
  <si>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</si>
  <si>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</si>
  <si>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</si>
  <si>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</si>
  <si>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</si>
  <si>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</si>
  <si>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</si>
  <si>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</si>
  <si>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</si>
  <si>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</si>
  <si>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</si>
  <si>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</si>
  <si>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</si>
  <si>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</si>
  <si>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</si>
  <si>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</si>
  <si>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</si>
  <si>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</si>
  <si>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</si>
  <si>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</si>
  <si>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</si>
  <si>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</si>
  <si>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</si>
  <si>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</si>
  <si>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</si>
  <si>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</si>
  <si>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</si>
  <si>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</si>
  <si>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</si>
  <si>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</si>
  <si>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</si>
  <si>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</si>
  <si>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</si>
  <si>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</si>
  <si>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</si>
  <si>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</si>
  <si>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</si>
  <si>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</si>
  <si>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</si>
  <si>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</si>
  <si>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</si>
  <si>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</si>
  <si>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</si>
  <si>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</si>
  <si>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</si>
  <si>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</si>
  <si>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</si>
  <si>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</si>
  <si>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</si>
  <si>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</si>
  <si>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</si>
  <si>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</si>
  <si>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</si>
  <si>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</si>
  <si>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</si>
  <si>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</si>
  <si>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</si>
  <si>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</si>
  <si>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</si>
  <si>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</si>
  <si>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</si>
  <si>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</si>
  <si>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</si>
  <si>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</si>
  <si>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</si>
  <si>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</si>
  <si>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</si>
  <si>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</si>
  <si>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</si>
  <si>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</si>
  <si>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</si>
  <si>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</si>
  <si>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</si>
  <si>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</si>
  <si>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</si>
  <si>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</si>
  <si>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</si>
  <si>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</si>
  <si>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</si>
  <si>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</si>
  <si>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</si>
  <si>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</si>
  <si>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</si>
  <si>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</si>
  <si>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</si>
  <si>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</si>
  <si>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</si>
  <si>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</si>
  <si>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</si>
  <si>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</si>
  <si>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</si>
  <si>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</si>
  <si>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</si>
  <si>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</si>
  <si>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</si>
  <si>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</si>
  <si>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</si>
  <si>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</si>
  <si>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</si>
  <si>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</si>
  <si>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</si>
  <si>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</si>
  <si>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</si>
  <si>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</si>
  <si>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</si>
  <si>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</si>
  <si>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</si>
  <si>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</si>
  <si>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</si>
  <si>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</si>
  <si>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</si>
  <si>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</si>
  <si>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</si>
  <si>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</si>
  <si>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</si>
  <si>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</si>
  <si>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</si>
  <si>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</si>
  <si>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</si>
  <si>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</si>
  <si>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</si>
  <si>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</si>
  <si>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</si>
  <si>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</si>
  <si>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</si>
  <si>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</si>
  <si>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</si>
  <si>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</si>
  <si>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</si>
  <si>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</si>
  <si>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</si>
  <si>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</si>
  <si>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</si>
  <si>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</si>
  <si>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</si>
  <si>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</si>
  <si>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</si>
  <si>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</si>
  <si>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</si>
  <si>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</si>
  <si>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</si>
  <si>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</si>
  <si>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</si>
  <si>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</si>
  <si>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</si>
  <si>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</si>
  <si>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</si>
  <si>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</si>
  <si>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</si>
  <si>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</si>
  <si>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</si>
  <si>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</si>
  <si>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</si>
  <si>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</si>
  <si>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</si>
  <si>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</si>
  <si>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</si>
  <si>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</si>
  <si>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</si>
  <si>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</si>
  <si>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</si>
  <si>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</si>
  <si>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</si>
  <si>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</si>
  <si>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</si>
  <si>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</si>
  <si>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</si>
  <si>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</si>
  <si>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</si>
  <si>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</si>
  <si>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</si>
  <si>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</si>
  <si>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</si>
  <si>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</si>
  <si>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</si>
  <si>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</si>
  <si>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</si>
  <si>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</si>
  <si>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</si>
  <si>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</si>
  <si>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</si>
  <si>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</si>
  <si>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</si>
  <si>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</si>
  <si>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</si>
  <si>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</si>
  <si>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</si>
  <si>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</si>
  <si>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</si>
  <si>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</si>
  <si>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</si>
  <si>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</si>
  <si>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</si>
  <si>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</si>
  <si>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</si>
  <si>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</si>
  <si>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</si>
  <si>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</si>
  <si>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</si>
  <si>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</si>
  <si>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</si>
  <si>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</si>
  <si>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</si>
  <si>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</si>
  <si>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</si>
  <si>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</si>
  <si>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</si>
  <si>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</si>
  <si>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</si>
  <si>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</si>
  <si>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</si>
  <si>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</si>
  <si>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</si>
  <si>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</si>
  <si>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</si>
  <si>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</si>
  <si>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</si>
  <si>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</si>
  <si>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</si>
  <si>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</si>
  <si>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</si>
  <si>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</si>
  <si>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</si>
  <si>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</si>
  <si>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</si>
  <si>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</si>
  <si>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</si>
  <si>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</si>
  <si>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</si>
  <si>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</si>
  <si>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</si>
  <si>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</si>
  <si>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</si>
  <si>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</si>
  <si>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</si>
  <si>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</si>
  <si>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</si>
  <si>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</si>
  <si>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</si>
  <si>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</si>
  <si>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</si>
  <si>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</si>
  <si>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</si>
  <si>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</si>
  <si>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</si>
  <si>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</si>
  <si>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</si>
  <si>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</si>
  <si>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</si>
  <si>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</si>
  <si>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</si>
  <si>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</si>
  <si>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</si>
  <si>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</si>
  <si>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</si>
  <si>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</si>
  <si>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</si>
  <si>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</si>
  <si>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</si>
  <si>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</si>
  <si>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</si>
  <si>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</si>
  <si>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</si>
  <si>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</si>
  <si>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</si>
  <si>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</si>
  <si>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</si>
  <si>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</si>
  <si>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</si>
  <si>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</si>
  <si>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</si>
  <si>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</si>
  <si>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</si>
  <si>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</si>
  <si>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</si>
  <si>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</si>
  <si>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</si>
  <si>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</si>
  <si>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</si>
  <si>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</si>
  <si>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</si>
  <si>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</si>
  <si>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</si>
  <si>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</si>
  <si>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</si>
  <si>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</si>
  <si>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</si>
  <si>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</si>
  <si>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</si>
  <si>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</si>
  <si>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</si>
  <si>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</si>
  <si>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</si>
  <si>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</si>
  <si>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</si>
  <si>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</si>
  <si>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</si>
  <si>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</si>
  <si>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</si>
  <si>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</si>
  <si>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</si>
  <si>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</si>
  <si>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</si>
  <si>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</si>
  <si>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</si>
  <si>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</si>
  <si>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</si>
  <si>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</si>
  <si>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</si>
  <si>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</si>
  <si>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</si>
  <si>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</si>
  <si>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</si>
  <si>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</si>
  <si>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</si>
  <si>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</si>
  <si>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</si>
  <si>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</si>
  <si>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</si>
  <si>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</si>
  <si>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</si>
  <si>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</si>
  <si>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</si>
  <si>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</si>
  <si>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</si>
  <si>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</si>
  <si>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</si>
  <si>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</si>
  <si>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</si>
  <si>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</si>
  <si>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</si>
  <si>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</si>
  <si>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</si>
  <si>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</si>
  <si>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</si>
  <si>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</si>
  <si>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</si>
  <si>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</si>
  <si>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</si>
  <si>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</si>
  <si>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</si>
  <si>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</si>
  <si>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</si>
  <si>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</si>
  <si>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</si>
  <si>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</si>
  <si>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</si>
  <si>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</si>
  <si>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</si>
  <si>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</si>
  <si>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</si>
  <si>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</si>
  <si>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</si>
  <si>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</si>
  <si>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</si>
  <si>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</si>
  <si>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</si>
  <si>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</si>
  <si>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</si>
  <si>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</si>
  <si>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</si>
  <si>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</si>
  <si>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</si>
  <si>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</si>
  <si>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</si>
  <si>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</si>
  <si>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</si>
  <si>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</si>
  <si>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</si>
  <si>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</si>
  <si>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</si>
  <si>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</si>
  <si>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</si>
  <si>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</si>
  <si>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</si>
  <si>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</si>
  <si>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</si>
  <si>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</si>
  <si>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</si>
  <si>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</si>
  <si>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</si>
  <si>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</si>
  <si>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</si>
  <si>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</si>
  <si>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</si>
  <si>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</si>
  <si>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</si>
  <si>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</si>
  <si>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</si>
  <si>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</si>
  <si>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</si>
  <si>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</si>
  <si>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</si>
  <si>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</si>
  <si>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</si>
  <si>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</si>
  <si>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</si>
  <si>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</si>
  <si>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</si>
  <si>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</si>
  <si>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</si>
  <si>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</si>
  <si>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</si>
  <si>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</si>
  <si>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</si>
  <si>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</si>
  <si>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</si>
  <si>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</si>
  <si>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</si>
  <si>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</si>
  <si>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</si>
  <si>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</si>
  <si>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</si>
  <si>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</si>
  <si>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</si>
  <si>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</si>
  <si>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</si>
  <si>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</si>
  <si>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</si>
  <si>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</si>
  <si>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</si>
  <si>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</si>
  <si>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</si>
  <si>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</si>
  <si>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</si>
  <si>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</si>
  <si>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</si>
  <si>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</si>
  <si>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</si>
  <si>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</si>
  <si>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</si>
  <si>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</si>
  <si>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</si>
  <si>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</si>
  <si>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</si>
  <si>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</si>
  <si>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</si>
  <si>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</si>
  <si>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</si>
  <si>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</si>
  <si>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</si>
  <si>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</si>
  <si>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</si>
  <si>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</si>
  <si>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</si>
  <si>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</si>
  <si>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</si>
  <si>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</si>
  <si>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</si>
  <si>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</si>
  <si>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</si>
  <si>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</si>
  <si>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</si>
  <si>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</si>
  <si>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</si>
  <si>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</si>
  <si>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</si>
  <si>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</si>
  <si>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</si>
  <si>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</si>
  <si>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</si>
  <si>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</si>
  <si>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</si>
  <si>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</si>
  <si>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</si>
  <si>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</si>
  <si>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</si>
  <si>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</si>
  <si>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</si>
  <si>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</si>
  <si>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</si>
  <si>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</si>
  <si>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</si>
  <si>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</si>
  <si>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</si>
  <si>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</si>
  <si>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</si>
  <si>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</si>
  <si>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</si>
  <si>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</si>
  <si>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</si>
  <si>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</si>
  <si>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</si>
  <si>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</si>
  <si>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</si>
  <si>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</si>
  <si>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</si>
  <si>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</si>
  <si>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</si>
  <si>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</si>
  <si>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</si>
  <si>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</si>
  <si>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</si>
  <si>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</si>
  <si>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</si>
  <si>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</si>
  <si>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</si>
  <si>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</si>
  <si>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</si>
  <si>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</si>
  <si>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</si>
  <si>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</si>
  <si>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</si>
  <si>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</si>
  <si>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</si>
  <si>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</si>
  <si>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</si>
  <si>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</si>
  <si>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</si>
  <si>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</si>
  <si>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</si>
  <si>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</si>
  <si>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</si>
  <si>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</si>
  <si>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</si>
  <si>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</si>
  <si>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</si>
  <si>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</si>
  <si>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</si>
  <si>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</si>
  <si>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</si>
  <si>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</si>
  <si>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</si>
  <si>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</si>
  <si>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</si>
  <si>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</si>
  <si>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</si>
  <si>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</si>
  <si>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</si>
  <si>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</si>
  <si>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</si>
  <si>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</si>
  <si>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</si>
  <si>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</si>
  <si>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</si>
  <si>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</si>
  <si>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</si>
  <si>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</si>
  <si>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</si>
  <si>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</si>
  <si>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</si>
  <si>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</si>
  <si>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</si>
  <si>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</si>
  <si>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</si>
  <si>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</si>
  <si>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</si>
  <si>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</si>
  <si>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</si>
  <si>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</si>
  <si>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</si>
  <si>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</si>
  <si>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</si>
  <si>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</si>
  <si>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</si>
  <si>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</si>
  <si>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</si>
  <si>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</si>
  <si>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</si>
  <si>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</si>
  <si>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</si>
  <si>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</si>
  <si>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</si>
  <si>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</si>
  <si>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</si>
  <si>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</si>
  <si>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</si>
  <si>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</si>
  <si>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</si>
  <si>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</si>
  <si>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</si>
  <si>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</si>
  <si>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</si>
  <si>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</si>
  <si>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</si>
  <si>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</si>
  <si>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</si>
  <si>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</si>
  <si>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</si>
  <si>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</si>
  <si>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ATTENTION RADIATION SAFETY OFFICE</t>
  </si>
  <si>
    <t>Oregon National Primate Research Center, 505 NW 185th Ave</t>
  </si>
  <si>
    <t>Beaverton</t>
  </si>
  <si>
    <t>Fan3732</t>
  </si>
  <si>
    <t>BL4-1&amp;11-2</t>
  </si>
  <si>
    <t>06/29/12-0702/12 &amp; 07/03/12-07/06/12</t>
  </si>
  <si>
    <t>06/21/12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</si>
</sst>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doudiudiu" refreshedDate="41081.472269328704" createdVersion="3" refreshedVersion="3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31" maxValue="53"/>
    </cacheField>
    <cacheField name="Nuclide" numFmtId="0">
      <sharedItems containsBlank="1" count="23">
        <s v="Tc-99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2E-5" maxValue="5.0000000000000002E-5"/>
    </cacheField>
    <cacheField name="Activity (Bq)" numFmtId="11">
      <sharedItems containsMixedTypes="1" containsNumber="1" minValue="31450.000000000004" maxValue="31450.000000000004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8.5000000000000012E-7" maxValue="8.5000000000000012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31"/>
    <x v="0"/>
    <n v="5.0000000000000002E-5"/>
    <n v="31450.000000000004"/>
    <s v="Slurry/Paste"/>
    <s v="Oxide"/>
    <n v="1"/>
    <s v="3a"/>
    <m/>
    <n v="8.5000000000000012E-7"/>
  </r>
  <r>
    <n v="32"/>
    <x v="0"/>
    <n v="5.0000000000000002E-5"/>
    <n v="31450.000000000004"/>
    <s v="Slurry/Paste"/>
    <s v="Other"/>
    <n v="1"/>
    <s v="3a"/>
    <m/>
    <n v="8.5000000000000012E-7"/>
  </r>
  <r>
    <n v="33"/>
    <x v="0"/>
    <n v="5.0000000000000002E-5"/>
    <n v="31450.000000000004"/>
    <s v="Slurry/Paste"/>
    <s v="Other"/>
    <n v="1"/>
    <s v="3a"/>
    <m/>
    <n v="8.5000000000000012E-7"/>
  </r>
  <r>
    <n v="34"/>
    <x v="0"/>
    <n v="5.0000000000000002E-5"/>
    <n v="31450.000000000004"/>
    <s v="Slurry/Paste"/>
    <s v="Other"/>
    <n v="1"/>
    <s v="3a"/>
    <m/>
    <n v="8.5000000000000012E-7"/>
  </r>
  <r>
    <n v="35"/>
    <x v="0"/>
    <n v="5.0000000000000002E-5"/>
    <n v="31450.000000000004"/>
    <s v="Slurry/Paste"/>
    <s v="Other"/>
    <n v="1"/>
    <s v="3a"/>
    <m/>
    <n v="8.5000000000000012E-7"/>
  </r>
  <r>
    <n v="36"/>
    <x v="0"/>
    <n v="5.0000000000000002E-5"/>
    <n v="31450.000000000004"/>
    <s v="Slurry/Paste"/>
    <s v="Other"/>
    <n v="1"/>
    <s v="3a"/>
    <m/>
    <n v="8.5000000000000012E-7"/>
  </r>
  <r>
    <n v="37"/>
    <x v="0"/>
    <n v="5.0000000000000002E-5"/>
    <n v="31450.000000000004"/>
    <s v="Slurry/Paste"/>
    <s v="Other"/>
    <n v="1"/>
    <s v="3a"/>
    <m/>
    <n v="8.5000000000000012E-7"/>
  </r>
  <r>
    <n v="38"/>
    <x v="0"/>
    <n v="5.0000000000000002E-5"/>
    <n v="31450.000000000004"/>
    <s v="Slurry/Paste"/>
    <s v="Other"/>
    <n v="1"/>
    <s v="3a"/>
    <m/>
    <n v="8.5000000000000012E-7"/>
  </r>
  <r>
    <n v="39"/>
    <x v="0"/>
    <n v="5.0000000000000002E-5"/>
    <n v="31450.000000000004"/>
    <s v="Slurry/Paste"/>
    <s v="Other"/>
    <n v="1"/>
    <s v="3a"/>
    <m/>
    <n v="8.5000000000000012E-7"/>
  </r>
  <r>
    <n v="40"/>
    <x v="0"/>
    <n v="5.0000000000000002E-5"/>
    <n v="31450.000000000004"/>
    <s v="Slurry/Paste"/>
    <s v="Other"/>
    <n v="1"/>
    <s v="3a"/>
    <m/>
    <n v="8.5000000000000012E-7"/>
  </r>
  <r>
    <n v="41"/>
    <x v="0"/>
    <n v="5.0000000000000002E-5"/>
    <n v="31450.000000000004"/>
    <s v="Slurry/Paste"/>
    <s v="Other"/>
    <n v="1"/>
    <s v="3a"/>
    <m/>
    <n v="8.5000000000000012E-7"/>
  </r>
  <r>
    <n v="42"/>
    <x v="0"/>
    <n v="5.0000000000000002E-5"/>
    <n v="31450.000000000004"/>
    <s v="Slurry/Paste"/>
    <s v="Other"/>
    <n v="1"/>
    <s v="3a"/>
    <m/>
    <n v="8.5000000000000012E-7"/>
  </r>
  <r>
    <n v="43"/>
    <x v="0"/>
    <n v="5.0000000000000002E-5"/>
    <n v="31450.000000000004"/>
    <s v="Slurry/Paste"/>
    <s v="Other"/>
    <n v="1"/>
    <s v="3a"/>
    <m/>
    <n v="8.5000000000000012E-7"/>
  </r>
  <r>
    <n v="44"/>
    <x v="0"/>
    <n v="5.0000000000000002E-5"/>
    <n v="31450.000000000004"/>
    <s v="Slurry/Paste"/>
    <s v="Other"/>
    <n v="1"/>
    <s v="3a"/>
    <m/>
    <n v="8.5000000000000012E-7"/>
  </r>
  <r>
    <n v="45"/>
    <x v="0"/>
    <n v="5.0000000000000002E-5"/>
    <n v="31450.000000000004"/>
    <s v="Slurry/Paste"/>
    <s v="Other"/>
    <n v="1"/>
    <s v="3a"/>
    <m/>
    <n v="8.5000000000000012E-7"/>
  </r>
  <r>
    <n v="46"/>
    <x v="0"/>
    <n v="5.0000000000000002E-5"/>
    <n v="31450.000000000004"/>
    <s v="Slurry/Paste"/>
    <s v="Other"/>
    <n v="1"/>
    <s v="3a"/>
    <m/>
    <n v="8.5000000000000012E-7"/>
  </r>
  <r>
    <n v="47"/>
    <x v="0"/>
    <n v="5.0000000000000002E-5"/>
    <n v="31450.000000000004"/>
    <s v="Slurry/Paste"/>
    <s v="Other"/>
    <n v="1"/>
    <s v="3a"/>
    <m/>
    <n v="8.5000000000000012E-7"/>
  </r>
  <r>
    <n v="48"/>
    <x v="0"/>
    <n v="5.0000000000000002E-5"/>
    <n v="31450.000000000004"/>
    <s v="Slurry/Paste"/>
    <s v="Other"/>
    <n v="1"/>
    <s v="3a"/>
    <m/>
    <n v="8.5000000000000012E-7"/>
  </r>
  <r>
    <n v="49"/>
    <x v="0"/>
    <n v="5.0000000000000002E-5"/>
    <n v="31450.000000000004"/>
    <s v="Slurry/Paste"/>
    <s v="Other"/>
    <n v="1"/>
    <s v="3a"/>
    <m/>
    <n v="8.5000000000000012E-7"/>
  </r>
  <r>
    <n v="50"/>
    <x v="0"/>
    <n v="5.0000000000000002E-5"/>
    <n v="31450.000000000004"/>
    <s v="Slurry/Paste"/>
    <s v="Other"/>
    <n v="1"/>
    <s v="3a"/>
    <m/>
    <n v="8.5000000000000012E-7"/>
  </r>
  <r>
    <n v="51"/>
    <x v="0"/>
    <n v="5.0000000000000002E-5"/>
    <n v="31450.000000000004"/>
    <s v="Slurry/Paste"/>
    <s v="Other"/>
    <n v="1"/>
    <s v="3a"/>
    <m/>
    <n v="8.5000000000000012E-7"/>
  </r>
  <r>
    <n v="52"/>
    <x v="0"/>
    <n v="5.0000000000000002E-5"/>
    <n v="31450.000000000004"/>
    <s v="Slurry/Paste"/>
    <s v="Other"/>
    <n v="1"/>
    <s v="3a"/>
    <m/>
    <n v="8.5000000000000012E-7"/>
  </r>
  <r>
    <n v="53"/>
    <x v="0"/>
    <n v="5.0000000000000002E-5"/>
    <n v="31450.000000000004"/>
    <s v="Slurry/Paste"/>
    <s v="Other"/>
    <n v="1"/>
    <s v="3a"/>
    <m/>
    <n v="8.5000000000000012E-7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3"/>
        <item m="1" x="7"/>
        <item m="1" x="18"/>
        <item m="1" x="21"/>
        <item m="1" x="8"/>
        <item m="1" x="10"/>
        <item m="1" x="11"/>
        <item m="1" x="6"/>
        <item x="0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17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A3" sqref="A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698</v>
      </c>
      <c r="B5" s="19">
        <v>1.15E-3</v>
      </c>
      <c r="C5" s="19">
        <v>723350.00000000012</v>
      </c>
      <c r="D5" s="19">
        <v>1.9550000000000004E-5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1.15E-3</v>
      </c>
      <c r="C7" s="19">
        <v>723350.00000000012</v>
      </c>
      <c r="D7" s="19">
        <v>1.9550000000000004E-5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5" activePane="bottomLeft" state="frozenSplit"/>
      <selection activeCell="C5" sqref="C5"/>
      <selection pane="bottomLeft" activeCell="B19" sqref="B1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887</v>
      </c>
      <c r="C5" s="9" t="s">
        <v>875</v>
      </c>
    </row>
    <row r="6" spans="1:3">
      <c r="A6" s="17" t="s">
        <v>11</v>
      </c>
      <c r="B6" s="11" t="s">
        <v>888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889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39" t="s">
        <v>893</v>
      </c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 t="s">
        <v>892</v>
      </c>
      <c r="C16" s="9" t="s">
        <v>854</v>
      </c>
    </row>
    <row r="17" spans="1:34">
      <c r="A17" s="17" t="s">
        <v>811</v>
      </c>
      <c r="B17" s="12"/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 t="s">
        <v>829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31</v>
      </c>
      <c r="B24" s="9" t="s">
        <v>698</v>
      </c>
      <c r="C24" s="18">
        <v>5.0000000000000002E-5</v>
      </c>
      <c r="D24" s="30">
        <f>IF(Table5[[#This Row],[Mass (g)]]="","",Table5[[#This Row],[Mass (g)]]*VLOOKUP(Table5[[#This Row],[Nuclide]],Doedata,4)*37000000000)</f>
        <v>31450.000000000004</v>
      </c>
      <c r="E24" s="10" t="s">
        <v>820</v>
      </c>
      <c r="F24" s="10" t="s">
        <v>31</v>
      </c>
      <c r="G24" s="10">
        <v>1</v>
      </c>
      <c r="H24" s="10" t="s">
        <v>829</v>
      </c>
      <c r="I24" s="10"/>
      <c r="J24" s="26">
        <f>IF(Table5[[#This Row],[Activity (Bq)]]="","",Table5[[#This Row],[Activity (Bq)]]/37000000000)</f>
        <v>8.5000000000000012E-7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32</v>
      </c>
      <c r="B25" s="9" t="s">
        <v>698</v>
      </c>
      <c r="C25" s="18">
        <v>5.0000000000000002E-5</v>
      </c>
      <c r="D25" s="30">
        <f>IF(Table5[[#This Row],[Mass (g)]]="","",Table5[[#This Row],[Mass (g)]]*VLOOKUP(Table5[[#This Row],[Nuclide]],Doedata,4)*37000000000)</f>
        <v>31450.000000000004</v>
      </c>
      <c r="E25" s="10" t="s">
        <v>820</v>
      </c>
      <c r="F25" s="10" t="s">
        <v>821</v>
      </c>
      <c r="G25" s="10">
        <v>1</v>
      </c>
      <c r="H25" s="10" t="s">
        <v>829</v>
      </c>
      <c r="I25" s="10"/>
      <c r="J25" s="26">
        <f>IF(Table5[[#This Row],[Activity (Bq)]]="","",Table5[[#This Row],[Activity (Bq)]]/37000000000)</f>
        <v>8.5000000000000012E-7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33</v>
      </c>
      <c r="B26" s="9" t="s">
        <v>698</v>
      </c>
      <c r="C26" s="18">
        <v>5.0000000000000002E-5</v>
      </c>
      <c r="D26" s="30">
        <f>IF(Table5[[#This Row],[Mass (g)]]="","",Table5[[#This Row],[Mass (g)]]*VLOOKUP(Table5[[#This Row],[Nuclide]],Doedata,4)*37000000000)</f>
        <v>31450.000000000004</v>
      </c>
      <c r="E26" s="10" t="s">
        <v>820</v>
      </c>
      <c r="F26" s="10" t="s">
        <v>821</v>
      </c>
      <c r="G26" s="10">
        <v>1</v>
      </c>
      <c r="H26" s="10" t="s">
        <v>829</v>
      </c>
      <c r="I26" s="10"/>
      <c r="J26" s="26">
        <f>IF(Table5[[#This Row],[Activity (Bq)]]="","",Table5[[#This Row],[Activity (Bq)]]/37000000000)</f>
        <v>8.5000000000000012E-7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34</v>
      </c>
      <c r="B27" s="9" t="s">
        <v>698</v>
      </c>
      <c r="C27" s="18">
        <v>5.0000000000000002E-5</v>
      </c>
      <c r="D27" s="30">
        <f>IF(Table5[[#This Row],[Mass (g)]]="","",Table5[[#This Row],[Mass (g)]]*VLOOKUP(Table5[[#This Row],[Nuclide]],Doedata,4)*37000000000)</f>
        <v>31450.000000000004</v>
      </c>
      <c r="E27" s="10" t="s">
        <v>820</v>
      </c>
      <c r="F27" s="10" t="s">
        <v>821</v>
      </c>
      <c r="G27" s="10">
        <v>1</v>
      </c>
      <c r="H27" s="10" t="s">
        <v>829</v>
      </c>
      <c r="I27" s="10"/>
      <c r="J27" s="26">
        <f>IF(Table5[[#This Row],[Activity (Bq)]]="","",Table5[[#This Row],[Activity (Bq)]]/37000000000)</f>
        <v>8.5000000000000012E-7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35</v>
      </c>
      <c r="B28" s="9" t="s">
        <v>698</v>
      </c>
      <c r="C28" s="18">
        <v>5.0000000000000002E-5</v>
      </c>
      <c r="D28" s="30">
        <f>IF(Table5[[#This Row],[Mass (g)]]="","",Table5[[#This Row],[Mass (g)]]*VLOOKUP(Table5[[#This Row],[Nuclide]],Doedata,4)*37000000000)</f>
        <v>31450.000000000004</v>
      </c>
      <c r="E28" s="10" t="s">
        <v>820</v>
      </c>
      <c r="F28" s="10" t="s">
        <v>821</v>
      </c>
      <c r="G28" s="10">
        <v>1</v>
      </c>
      <c r="H28" s="10" t="s">
        <v>829</v>
      </c>
      <c r="I28" s="10"/>
      <c r="J28" s="26">
        <f>IF(Table5[[#This Row],[Activity (Bq)]]="","",Table5[[#This Row],[Activity (Bq)]]/37000000000)</f>
        <v>8.5000000000000012E-7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36</v>
      </c>
      <c r="B29" s="9" t="s">
        <v>698</v>
      </c>
      <c r="C29" s="18">
        <v>5.0000000000000002E-5</v>
      </c>
      <c r="D29" s="30">
        <f>IF(Table5[[#This Row],[Mass (g)]]="","",Table5[[#This Row],[Mass (g)]]*VLOOKUP(Table5[[#This Row],[Nuclide]],Doedata,4)*37000000000)</f>
        <v>31450.000000000004</v>
      </c>
      <c r="E29" s="10" t="s">
        <v>820</v>
      </c>
      <c r="F29" s="10" t="s">
        <v>821</v>
      </c>
      <c r="G29" s="10">
        <v>1</v>
      </c>
      <c r="H29" s="10" t="s">
        <v>829</v>
      </c>
      <c r="I29" s="10"/>
      <c r="J29" s="26">
        <f>IF(Table5[[#This Row],[Activity (Bq)]]="","",Table5[[#This Row],[Activity (Bq)]]/37000000000)</f>
        <v>8.5000000000000012E-7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f>A29+1</f>
        <v>37</v>
      </c>
      <c r="B30" s="9" t="s">
        <v>698</v>
      </c>
      <c r="C30" s="18">
        <v>5.0000000000000002E-5</v>
      </c>
      <c r="D30" s="30">
        <f>IF(Table5[[#This Row],[Mass (g)]]="","",Table5[[#This Row],[Mass (g)]]*VLOOKUP(Table5[[#This Row],[Nuclide]],Doedata,4)*37000000000)</f>
        <v>31450.000000000004</v>
      </c>
      <c r="E30" s="10" t="s">
        <v>820</v>
      </c>
      <c r="F30" s="10" t="s">
        <v>821</v>
      </c>
      <c r="G30" s="10">
        <v>1</v>
      </c>
      <c r="H30" s="10" t="s">
        <v>829</v>
      </c>
      <c r="I30" s="10"/>
      <c r="J30" s="26">
        <f>IF(Table5[[#This Row],[Activity (Bq)]]="","",Table5[[#This Row],[Activity (Bq)]]/37000000000)</f>
        <v>8.5000000000000012E-7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f t="shared" ref="A31:A46" si="0">A30+1</f>
        <v>38</v>
      </c>
      <c r="B31" s="9" t="s">
        <v>698</v>
      </c>
      <c r="C31" s="18">
        <v>5.0000000000000002E-5</v>
      </c>
      <c r="D31" s="30">
        <f>IF(Table5[[#This Row],[Mass (g)]]="","",Table5[[#This Row],[Mass (g)]]*VLOOKUP(Table5[[#This Row],[Nuclide]],Doedata,4)*37000000000)</f>
        <v>31450.000000000004</v>
      </c>
      <c r="E31" s="10" t="s">
        <v>820</v>
      </c>
      <c r="F31" s="10" t="s">
        <v>821</v>
      </c>
      <c r="G31" s="10">
        <v>1</v>
      </c>
      <c r="H31" s="10" t="s">
        <v>829</v>
      </c>
      <c r="I31" s="10"/>
      <c r="J31" s="26">
        <f>IF(Table5[[#This Row],[Activity (Bq)]]="","",Table5[[#This Row],[Activity (Bq)]]/37000000000)</f>
        <v>8.5000000000000012E-7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f t="shared" si="0"/>
        <v>39</v>
      </c>
      <c r="B32" s="9" t="s">
        <v>698</v>
      </c>
      <c r="C32" s="18">
        <v>5.0000000000000002E-5</v>
      </c>
      <c r="D32" s="30">
        <f>IF(Table5[[#This Row],[Mass (g)]]="","",Table5[[#This Row],[Mass (g)]]*VLOOKUP(Table5[[#This Row],[Nuclide]],Doedata,4)*37000000000)</f>
        <v>31450.000000000004</v>
      </c>
      <c r="E32" s="10" t="s">
        <v>820</v>
      </c>
      <c r="F32" s="10" t="s">
        <v>821</v>
      </c>
      <c r="G32" s="10">
        <v>1</v>
      </c>
      <c r="H32" s="10" t="s">
        <v>829</v>
      </c>
      <c r="I32" s="10"/>
      <c r="J32" s="26">
        <f>IF(Table5[[#This Row],[Activity (Bq)]]="","",Table5[[#This Row],[Activity (Bq)]]/37000000000)</f>
        <v>8.5000000000000012E-7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f t="shared" si="0"/>
        <v>40</v>
      </c>
      <c r="B33" s="9" t="s">
        <v>698</v>
      </c>
      <c r="C33" s="18">
        <v>5.0000000000000002E-5</v>
      </c>
      <c r="D33" s="30">
        <f>IF(Table5[[#This Row],[Mass (g)]]="","",Table5[[#This Row],[Mass (g)]]*VLOOKUP(Table5[[#This Row],[Nuclide]],Doedata,4)*37000000000)</f>
        <v>31450.000000000004</v>
      </c>
      <c r="E33" s="10" t="s">
        <v>820</v>
      </c>
      <c r="F33" s="10" t="s">
        <v>821</v>
      </c>
      <c r="G33" s="10">
        <v>1</v>
      </c>
      <c r="H33" s="10" t="s">
        <v>829</v>
      </c>
      <c r="I33" s="10"/>
      <c r="J33" s="26">
        <f>IF(Table5[[#This Row],[Activity (Bq)]]="","",Table5[[#This Row],[Activity (Bq)]]/37000000000)</f>
        <v>8.5000000000000012E-7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f t="shared" si="0"/>
        <v>41</v>
      </c>
      <c r="B34" s="9" t="s">
        <v>698</v>
      </c>
      <c r="C34" s="18">
        <v>5.0000000000000002E-5</v>
      </c>
      <c r="D34" s="30">
        <f>IF(Table5[[#This Row],[Mass (g)]]="","",Table5[[#This Row],[Mass (g)]]*VLOOKUP(Table5[[#This Row],[Nuclide]],Doedata,4)*37000000000)</f>
        <v>31450.000000000004</v>
      </c>
      <c r="E34" s="10" t="s">
        <v>820</v>
      </c>
      <c r="F34" s="10" t="s">
        <v>821</v>
      </c>
      <c r="G34" s="10">
        <v>1</v>
      </c>
      <c r="H34" s="10" t="s">
        <v>829</v>
      </c>
      <c r="I34" s="10"/>
      <c r="J34" s="26">
        <f>IF(Table5[[#This Row],[Activity (Bq)]]="","",Table5[[#This Row],[Activity (Bq)]]/37000000000)</f>
        <v>8.5000000000000012E-7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f t="shared" si="0"/>
        <v>42</v>
      </c>
      <c r="B35" s="9" t="s">
        <v>698</v>
      </c>
      <c r="C35" s="18">
        <v>5.0000000000000002E-5</v>
      </c>
      <c r="D35" s="30">
        <f>IF(Table5[[#This Row],[Mass (g)]]="","",Table5[[#This Row],[Mass (g)]]*VLOOKUP(Table5[[#This Row],[Nuclide]],Doedata,4)*37000000000)</f>
        <v>31450.000000000004</v>
      </c>
      <c r="E35" s="10" t="s">
        <v>820</v>
      </c>
      <c r="F35" s="10" t="s">
        <v>821</v>
      </c>
      <c r="G35" s="10">
        <v>1</v>
      </c>
      <c r="H35" s="10" t="s">
        <v>829</v>
      </c>
      <c r="I35" s="10"/>
      <c r="J35" s="26">
        <f>IF(Table5[[#This Row],[Activity (Bq)]]="","",Table5[[#This Row],[Activity (Bq)]]/37000000000)</f>
        <v>8.5000000000000012E-7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f t="shared" si="0"/>
        <v>43</v>
      </c>
      <c r="B36" s="9" t="s">
        <v>698</v>
      </c>
      <c r="C36" s="18">
        <v>5.0000000000000002E-5</v>
      </c>
      <c r="D36" s="30">
        <f>IF(Table5[[#This Row],[Mass (g)]]="","",Table5[[#This Row],[Mass (g)]]*VLOOKUP(Table5[[#This Row],[Nuclide]],Doedata,4)*37000000000)</f>
        <v>31450.000000000004</v>
      </c>
      <c r="E36" s="10" t="s">
        <v>820</v>
      </c>
      <c r="F36" s="10" t="s">
        <v>821</v>
      </c>
      <c r="G36" s="10">
        <v>1</v>
      </c>
      <c r="H36" s="10" t="s">
        <v>829</v>
      </c>
      <c r="I36" s="10"/>
      <c r="J36" s="26">
        <f>IF(Table5[[#This Row],[Activity (Bq)]]="","",Table5[[#This Row],[Activity (Bq)]]/37000000000)</f>
        <v>8.5000000000000012E-7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f t="shared" si="0"/>
        <v>44</v>
      </c>
      <c r="B37" s="9" t="s">
        <v>698</v>
      </c>
      <c r="C37" s="18">
        <v>5.0000000000000002E-5</v>
      </c>
      <c r="D37" s="30">
        <f>IF(Table5[[#This Row],[Mass (g)]]="","",Table5[[#This Row],[Mass (g)]]*VLOOKUP(Table5[[#This Row],[Nuclide]],Doedata,4)*37000000000)</f>
        <v>31450.000000000004</v>
      </c>
      <c r="E37" s="10" t="s">
        <v>820</v>
      </c>
      <c r="F37" s="10" t="s">
        <v>821</v>
      </c>
      <c r="G37" s="10">
        <v>1</v>
      </c>
      <c r="H37" s="10" t="s">
        <v>829</v>
      </c>
      <c r="I37" s="10"/>
      <c r="J37" s="26">
        <f>IF(Table5[[#This Row],[Activity (Bq)]]="","",Table5[[#This Row],[Activity (Bq)]]/37000000000)</f>
        <v>8.5000000000000012E-7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f>A37+1</f>
        <v>45</v>
      </c>
      <c r="B38" s="9" t="s">
        <v>698</v>
      </c>
      <c r="C38" s="18">
        <v>5.0000000000000002E-5</v>
      </c>
      <c r="D38" s="30">
        <f>IF(Table5[[#This Row],[Mass (g)]]="","",Table5[[#This Row],[Mass (g)]]*VLOOKUP(Table5[[#This Row],[Nuclide]],Doedata,4)*37000000000)</f>
        <v>31450.000000000004</v>
      </c>
      <c r="E38" s="10" t="s">
        <v>820</v>
      </c>
      <c r="F38" s="10" t="s">
        <v>821</v>
      </c>
      <c r="G38" s="10">
        <v>1</v>
      </c>
      <c r="H38" s="10" t="s">
        <v>829</v>
      </c>
      <c r="I38" s="10"/>
      <c r="J38" s="26">
        <f>IF(Table5[[#This Row],[Activity (Bq)]]="","",Table5[[#This Row],[Activity (Bq)]]/37000000000)</f>
        <v>8.5000000000000012E-7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f t="shared" si="0"/>
        <v>46</v>
      </c>
      <c r="B39" s="9" t="s">
        <v>698</v>
      </c>
      <c r="C39" s="18">
        <v>5.0000000000000002E-5</v>
      </c>
      <c r="D39" s="30">
        <f>IF(Table5[[#This Row],[Mass (g)]]="","",Table5[[#This Row],[Mass (g)]]*VLOOKUP(Table5[[#This Row],[Nuclide]],Doedata,4)*37000000000)</f>
        <v>31450.000000000004</v>
      </c>
      <c r="E39" s="10" t="s">
        <v>820</v>
      </c>
      <c r="F39" s="10" t="s">
        <v>821</v>
      </c>
      <c r="G39" s="10">
        <v>1</v>
      </c>
      <c r="H39" s="10" t="s">
        <v>829</v>
      </c>
      <c r="I39" s="10"/>
      <c r="J39" s="26">
        <f>IF(Table5[[#This Row],[Activity (Bq)]]="","",Table5[[#This Row],[Activity (Bq)]]/37000000000)</f>
        <v>8.5000000000000012E-7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f t="shared" si="0"/>
        <v>47</v>
      </c>
      <c r="B40" s="9" t="s">
        <v>698</v>
      </c>
      <c r="C40" s="18">
        <v>5.0000000000000002E-5</v>
      </c>
      <c r="D40" s="30">
        <f>IF(Table5[[#This Row],[Mass (g)]]="","",Table5[[#This Row],[Mass (g)]]*VLOOKUP(Table5[[#This Row],[Nuclide]],Doedata,4)*37000000000)</f>
        <v>31450.000000000004</v>
      </c>
      <c r="E40" s="10" t="s">
        <v>820</v>
      </c>
      <c r="F40" s="10" t="s">
        <v>821</v>
      </c>
      <c r="G40" s="10">
        <v>1</v>
      </c>
      <c r="H40" s="10" t="s">
        <v>829</v>
      </c>
      <c r="I40" s="10"/>
      <c r="J40" s="26">
        <f>IF(Table5[[#This Row],[Activity (Bq)]]="","",Table5[[#This Row],[Activity (Bq)]]/37000000000)</f>
        <v>8.5000000000000012E-7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f>A40+1</f>
        <v>48</v>
      </c>
      <c r="B41" s="9" t="s">
        <v>698</v>
      </c>
      <c r="C41" s="18">
        <v>5.0000000000000002E-5</v>
      </c>
      <c r="D41" s="30">
        <f>IF(Table5[[#This Row],[Mass (g)]]="","",Table5[[#This Row],[Mass (g)]]*VLOOKUP(Table5[[#This Row],[Nuclide]],Doedata,4)*37000000000)</f>
        <v>31450.000000000004</v>
      </c>
      <c r="E41" s="10" t="s">
        <v>820</v>
      </c>
      <c r="F41" s="10" t="s">
        <v>821</v>
      </c>
      <c r="G41" s="10">
        <v>1</v>
      </c>
      <c r="H41" s="10" t="s">
        <v>829</v>
      </c>
      <c r="I41" s="10"/>
      <c r="J41" s="26">
        <f>IF(Table5[[#This Row],[Activity (Bq)]]="","",Table5[[#This Row],[Activity (Bq)]]/37000000000)</f>
        <v>8.5000000000000012E-7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f t="shared" si="0"/>
        <v>49</v>
      </c>
      <c r="B42" s="9" t="s">
        <v>698</v>
      </c>
      <c r="C42" s="18">
        <v>5.0000000000000002E-5</v>
      </c>
      <c r="D42" s="30">
        <f>IF(Table5[[#This Row],[Mass (g)]]="","",Table5[[#This Row],[Mass (g)]]*VLOOKUP(Table5[[#This Row],[Nuclide]],Doedata,4)*37000000000)</f>
        <v>31450.000000000004</v>
      </c>
      <c r="E42" s="10" t="s">
        <v>820</v>
      </c>
      <c r="F42" s="10" t="s">
        <v>821</v>
      </c>
      <c r="G42" s="10">
        <v>1</v>
      </c>
      <c r="H42" s="10" t="s">
        <v>829</v>
      </c>
      <c r="I42" s="10"/>
      <c r="J42" s="26">
        <f>IF(Table5[[#This Row],[Activity (Bq)]]="","",Table5[[#This Row],[Activity (Bq)]]/37000000000)</f>
        <v>8.5000000000000012E-7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f t="shared" si="0"/>
        <v>50</v>
      </c>
      <c r="B43" s="9" t="s">
        <v>698</v>
      </c>
      <c r="C43" s="18">
        <v>5.0000000000000002E-5</v>
      </c>
      <c r="D43" s="30">
        <f>IF(Table5[[#This Row],[Mass (g)]]="","",Table5[[#This Row],[Mass (g)]]*VLOOKUP(Table5[[#This Row],[Nuclide]],Doedata,4)*37000000000)</f>
        <v>31450.000000000004</v>
      </c>
      <c r="E43" s="10" t="s">
        <v>820</v>
      </c>
      <c r="F43" s="10" t="s">
        <v>821</v>
      </c>
      <c r="G43" s="10">
        <v>1</v>
      </c>
      <c r="H43" s="10" t="s">
        <v>829</v>
      </c>
      <c r="I43" s="10"/>
      <c r="J43" s="26">
        <f>IF(Table5[[#This Row],[Activity (Bq)]]="","",Table5[[#This Row],[Activity (Bq)]]/37000000000)</f>
        <v>8.5000000000000012E-7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>
        <f t="shared" si="0"/>
        <v>51</v>
      </c>
      <c r="B44" s="9" t="s">
        <v>698</v>
      </c>
      <c r="C44" s="18">
        <v>5.0000000000000002E-5</v>
      </c>
      <c r="D44" s="30">
        <f>IF(Table5[[#This Row],[Mass (g)]]="","",Table5[[#This Row],[Mass (g)]]*VLOOKUP(Table5[[#This Row],[Nuclide]],Doedata,4)*37000000000)</f>
        <v>31450.000000000004</v>
      </c>
      <c r="E44" s="10" t="s">
        <v>820</v>
      </c>
      <c r="F44" s="10" t="s">
        <v>821</v>
      </c>
      <c r="G44" s="10">
        <v>1</v>
      </c>
      <c r="H44" s="10" t="s">
        <v>829</v>
      </c>
      <c r="I44" s="10"/>
      <c r="J44" s="26">
        <f>IF(Table5[[#This Row],[Activity (Bq)]]="","",Table5[[#This Row],[Activity (Bq)]]/37000000000)</f>
        <v>8.5000000000000012E-7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>
        <f>A44+1</f>
        <v>52</v>
      </c>
      <c r="B45" s="9" t="s">
        <v>698</v>
      </c>
      <c r="C45" s="18">
        <v>5.0000000000000002E-5</v>
      </c>
      <c r="D45" s="30">
        <f>IF(Table5[[#This Row],[Mass (g)]]="","",Table5[[#This Row],[Mass (g)]]*VLOOKUP(Table5[[#This Row],[Nuclide]],Doedata,4)*37000000000)</f>
        <v>31450.000000000004</v>
      </c>
      <c r="E45" s="10" t="s">
        <v>820</v>
      </c>
      <c r="F45" s="10" t="s">
        <v>821</v>
      </c>
      <c r="G45" s="10">
        <v>1</v>
      </c>
      <c r="H45" s="10" t="s">
        <v>829</v>
      </c>
      <c r="I45" s="10"/>
      <c r="J45" s="26">
        <f>IF(Table5[[#This Row],[Activity (Bq)]]="","",Table5[[#This Row],[Activity (Bq)]]/37000000000)</f>
        <v>8.5000000000000012E-7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>
        <f t="shared" si="0"/>
        <v>53</v>
      </c>
      <c r="B46" s="9" t="s">
        <v>698</v>
      </c>
      <c r="C46" s="18">
        <v>5.0000000000000002E-5</v>
      </c>
      <c r="D46" s="30">
        <f>IF(Table5[[#This Row],[Mass (g)]]="","",Table5[[#This Row],[Mass (g)]]*VLOOKUP(Table5[[#This Row],[Nuclide]],Doedata,4)*37000000000)</f>
        <v>31450.000000000004</v>
      </c>
      <c r="E46" s="10" t="s">
        <v>820</v>
      </c>
      <c r="F46" s="10" t="s">
        <v>821</v>
      </c>
      <c r="G46" s="10">
        <v>1</v>
      </c>
      <c r="H46" s="10" t="s">
        <v>829</v>
      </c>
      <c r="I46" s="10"/>
      <c r="J46" s="26">
        <f>IF(Table5[[#This Row],[Activity (Bq)]]="","",Table5[[#This Row],[Activity (Bq)]]/37000000000)</f>
        <v>8.5000000000000012E-7</v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0866141732283461" right="0.70866141732283461" top="0.74803149606299213" bottom="0.74803149606299213" header="0.31496062992125984" footer="0.31496062992125984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Nuclide Totals</vt:lpstr>
      <vt:lpstr>Notice Data (Enter Data Here)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2012-06-21T18:35:53Z</cp:lastPrinted>
  <dcterms:created xsi:type="dcterms:W3CDTF">2010-11-12T20:51:00Z</dcterms:created>
  <dcterms:modified xsi:type="dcterms:W3CDTF">2012-06-21T18:42:00Z</dcterms:modified>
</cp:coreProperties>
</file>