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24420" windowHeight="1960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<sst xmlns="http://schemas.openxmlformats.org/spreadsheetml/2006/main" count="3253" uniqueCount="893">
  <si>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</si>
  <si>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</si>
  <si>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</si>
  <si>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</si>
  <si>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</si>
  <si>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</si>
  <si>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</si>
  <si>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</si>
  <si>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</si>
  <si>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</si>
  <si>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</si>
  <si>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</si>
  <si>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</si>
  <si>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</si>
  <si>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</si>
  <si>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</si>
  <si>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</si>
  <si>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</si>
  <si>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</si>
  <si>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</si>
  <si>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</si>
  <si>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</si>
  <si>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</si>
  <si>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</si>
  <si>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</si>
  <si>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</si>
  <si>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</si>
  <si>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</si>
  <si>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</si>
  <si>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</si>
  <si>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</si>
  <si>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</si>
  <si>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</si>
  <si>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</si>
  <si>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</si>
  <si>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</si>
  <si>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</si>
  <si>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</si>
  <si>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</si>
  <si>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</si>
  <si>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</si>
  <si>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</si>
  <si>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</si>
  <si>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</si>
  <si>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</si>
  <si>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</si>
  <si>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</si>
  <si>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</si>
  <si>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</si>
  <si>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</si>
  <si>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</si>
  <si>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</si>
  <si>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</si>
  <si>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</si>
  <si>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</si>
  <si>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</si>
  <si>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</si>
  <si>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</si>
  <si>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</si>
  <si>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</si>
  <si>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</si>
  <si>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</si>
  <si>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</si>
  <si>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</si>
  <si>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</si>
  <si>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</si>
  <si>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</si>
  <si>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</si>
  <si>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</si>
  <si>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</si>
  <si>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</si>
  <si>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</si>
  <si>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</si>
  <si>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</si>
  <si>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</si>
  <si>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</si>
  <si>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</si>
  <si>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</si>
  <si>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</si>
  <si>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</si>
  <si>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</si>
  <si>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</si>
  <si>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</si>
  <si>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</si>
  <si>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</si>
  <si>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</si>
  <si>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</si>
  <si>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</si>
  <si>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</si>
  <si>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</si>
  <si>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</si>
  <si>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</si>
  <si>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</si>
  <si>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</si>
  <si>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</si>
  <si>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</si>
  <si>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</si>
  <si>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</si>
  <si>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</si>
  <si>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</si>
  <si>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</si>
  <si>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</si>
  <si>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</si>
  <si>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</si>
  <si>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</si>
  <si>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</si>
  <si>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</si>
  <si>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</si>
  <si>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</si>
  <si>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</si>
  <si>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</si>
  <si>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</si>
  <si>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</si>
  <si>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</si>
  <si>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</si>
  <si>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</si>
  <si>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</si>
  <si>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</si>
  <si>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</si>
  <si>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</si>
  <si>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</si>
  <si>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</si>
  <si>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</si>
  <si>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</si>
  <si>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</si>
  <si>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</si>
  <si>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</si>
  <si>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</si>
  <si>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</si>
  <si>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</si>
  <si>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</si>
  <si>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</si>
  <si>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</si>
  <si>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</si>
  <si>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</si>
  <si>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</si>
  <si>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</si>
  <si>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</si>
  <si>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</si>
  <si>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</si>
  <si>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</si>
  <si>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</si>
  <si>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</si>
  <si>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</si>
  <si>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</si>
  <si>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</si>
  <si>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</si>
  <si>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</si>
  <si>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</si>
  <si>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</si>
  <si>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</si>
  <si>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</si>
  <si>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</si>
  <si>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</si>
  <si>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</si>
  <si>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</si>
  <si>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</si>
  <si>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</si>
  <si>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</si>
  <si>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</si>
  <si>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</si>
  <si>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</si>
  <si>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</si>
  <si>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</si>
  <si>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</si>
  <si>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</si>
  <si>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</si>
  <si>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</si>
  <si>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</si>
  <si>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</si>
  <si>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</si>
  <si>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</si>
  <si>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</si>
  <si>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</si>
  <si>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</si>
  <si>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</si>
  <si>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</si>
  <si>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</si>
  <si>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</si>
  <si>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</si>
  <si>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</si>
  <si>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</si>
  <si>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</si>
  <si>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</si>
  <si>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</si>
  <si>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</si>
  <si>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</si>
  <si>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</si>
  <si>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</si>
  <si>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</si>
  <si>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</si>
  <si>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</si>
  <si>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</si>
  <si>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</si>
  <si>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</si>
  <si>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</si>
  <si>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</si>
  <si>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</si>
  <si>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</si>
  <si>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</si>
  <si>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</si>
  <si>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</si>
  <si>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</si>
  <si>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</si>
  <si>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</si>
  <si>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</si>
  <si>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</si>
  <si>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</si>
  <si>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</si>
  <si>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</si>
  <si>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</si>
  <si>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</si>
  <si>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</si>
  <si>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</si>
  <si>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</si>
  <si>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</si>
  <si>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</si>
  <si>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</si>
  <si>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</si>
  <si>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</si>
  <si>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</si>
  <si>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</si>
  <si>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</si>
  <si>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</si>
  <si>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</si>
  <si>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</si>
  <si>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</si>
  <si>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</si>
  <si>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</si>
  <si>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</si>
  <si>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</si>
  <si>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</si>
  <si>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</si>
  <si>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</si>
  <si>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</si>
  <si>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</si>
  <si>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</si>
  <si>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</si>
  <si>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</si>
  <si>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</si>
  <si>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</si>
  <si>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</si>
  <si>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</si>
  <si>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</si>
  <si>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</si>
  <si>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</si>
  <si>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</si>
  <si>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</si>
  <si>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</si>
  <si>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</si>
  <si>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</si>
  <si>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</si>
  <si>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</si>
  <si>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</si>
  <si>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</si>
  <si>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</si>
  <si>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</si>
  <si>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</si>
  <si>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</si>
  <si>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</si>
  <si>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</si>
  <si>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</si>
  <si>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</si>
  <si>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</si>
  <si>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</si>
  <si>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</si>
  <si>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</si>
  <si>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</si>
  <si>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</si>
  <si>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</si>
  <si>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</si>
  <si>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</si>
  <si>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</si>
  <si>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</si>
  <si>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</si>
  <si>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</si>
  <si>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</si>
  <si>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</si>
  <si>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</si>
  <si>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</si>
  <si>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</si>
  <si>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</si>
  <si>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</si>
  <si>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</si>
  <si>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</si>
  <si>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</si>
  <si>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</si>
  <si>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</si>
  <si>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</si>
  <si>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</si>
  <si>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</si>
  <si>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</si>
  <si>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</si>
  <si>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</si>
  <si>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</si>
  <si>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</si>
  <si>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</si>
  <si>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</si>
  <si>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</si>
  <si>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</si>
  <si>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</si>
  <si>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</si>
  <si>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</si>
  <si>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</si>
  <si>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</si>
  <si>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</si>
  <si>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</si>
  <si>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</si>
  <si>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</si>
  <si>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</si>
  <si>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</si>
  <si>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</si>
  <si>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</si>
  <si>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</si>
  <si>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</si>
  <si>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</si>
  <si>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</si>
  <si>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</si>
  <si>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</si>
  <si>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</si>
  <si>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</si>
  <si>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</si>
  <si>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</si>
  <si>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</si>
  <si>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</si>
  <si>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</si>
  <si>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</si>
  <si>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</si>
  <si>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</si>
  <si>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</si>
  <si>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</si>
  <si>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</si>
  <si>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</si>
  <si>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</si>
  <si>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</si>
  <si>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</si>
  <si>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</si>
  <si>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</si>
  <si>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</si>
  <si>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</si>
  <si>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</si>
  <si>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</si>
  <si>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</si>
  <si>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</si>
  <si>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</si>
  <si>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</si>
  <si>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</si>
  <si>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</si>
  <si>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</si>
  <si>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</si>
  <si>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</si>
  <si>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</si>
  <si>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</si>
  <si>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</si>
  <si>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</si>
  <si>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</si>
  <si>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</si>
  <si>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</si>
  <si>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</si>
  <si>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</si>
  <si>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</si>
  <si>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</si>
  <si>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</si>
  <si>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</si>
  <si>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</si>
  <si>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</si>
  <si>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</si>
  <si>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</si>
  <si>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</si>
  <si>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</si>
  <si>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</si>
  <si>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</si>
  <si>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</si>
  <si>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</si>
  <si>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</si>
  <si>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</si>
  <si>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</si>
  <si>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</si>
  <si>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</si>
  <si>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</si>
  <si>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</si>
  <si>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</si>
  <si>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</si>
  <si>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</si>
  <si>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</si>
  <si>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</si>
  <si>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</si>
  <si>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</si>
  <si>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</si>
  <si>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</si>
  <si>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</si>
  <si>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</si>
  <si>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</si>
  <si>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</si>
  <si>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</si>
  <si>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</si>
  <si>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</si>
  <si>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</si>
  <si>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</si>
  <si>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</si>
  <si>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</si>
  <si>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</si>
  <si>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</si>
  <si>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</si>
  <si>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</si>
  <si>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</si>
  <si>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</si>
  <si>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</si>
  <si>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</si>
  <si>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</si>
  <si>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</si>
  <si>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</si>
  <si>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</si>
  <si>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</si>
  <si>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</si>
  <si>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</si>
  <si>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</si>
  <si>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</si>
  <si>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</si>
  <si>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</si>
  <si>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</si>
  <si>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</si>
  <si>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</si>
  <si>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</si>
  <si>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</si>
  <si>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</si>
  <si>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</si>
  <si>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</si>
  <si>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</si>
  <si>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</si>
  <si>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</si>
  <si>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</si>
  <si>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</si>
  <si>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</si>
  <si>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</si>
  <si>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</si>
  <si>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</si>
  <si>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</si>
  <si>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</si>
  <si>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</si>
  <si>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</si>
  <si>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</si>
  <si>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</si>
  <si>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</si>
  <si>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</si>
  <si>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</si>
  <si>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</si>
  <si>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</si>
  <si>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</si>
  <si>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</si>
  <si>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</si>
  <si>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</si>
  <si>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</si>
  <si>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</si>
  <si>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</si>
  <si>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</si>
  <si>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</si>
  <si>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</si>
  <si>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</si>
  <si>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</si>
  <si>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</si>
  <si>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</si>
  <si>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</si>
  <si>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</si>
  <si>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</si>
  <si>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</si>
  <si>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</si>
  <si>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</si>
  <si>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</si>
  <si>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</si>
  <si>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</si>
  <si>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</si>
  <si>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</si>
  <si>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</si>
  <si>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</si>
  <si>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</si>
  <si>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</si>
  <si>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</si>
  <si>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</si>
  <si>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</si>
  <si>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</si>
  <si>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</si>
  <si>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</si>
  <si>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</si>
  <si>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</si>
  <si>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</si>
  <si>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</si>
  <si>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</si>
  <si>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</si>
  <si>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</si>
  <si>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</si>
  <si>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</si>
  <si>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</si>
  <si>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</si>
  <si>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</si>
  <si>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</si>
  <si>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</si>
  <si>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</si>
  <si>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</si>
  <si>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</si>
  <si>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</si>
  <si>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</si>
  <si>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</si>
  <si>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</si>
  <si>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</si>
  <si>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</si>
  <si>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</si>
  <si>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</si>
  <si>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</si>
  <si>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</si>
  <si>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</si>
  <si>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</si>
  <si>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</si>
  <si>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</si>
  <si>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</si>
  <si>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</si>
  <si>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</si>
  <si>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</si>
  <si>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</si>
  <si>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</si>
  <si>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</si>
  <si>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</si>
  <si>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</si>
  <si>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</si>
  <si>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</si>
  <si>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</si>
  <si>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</si>
  <si>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</si>
  <si>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</si>
  <si>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</si>
  <si>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</si>
  <si>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</si>
  <si>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</si>
  <si>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</si>
  <si>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</si>
  <si>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</si>
  <si>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</si>
  <si>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</si>
  <si>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</si>
  <si>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</si>
  <si>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</si>
  <si>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</si>
  <si>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</si>
  <si>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</si>
  <si>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</si>
  <si>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</si>
  <si>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</si>
  <si>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</si>
  <si>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</si>
  <si>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</si>
  <si>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</si>
  <si>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</si>
  <si>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</si>
  <si>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</si>
  <si>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</si>
  <si>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</si>
  <si>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</si>
  <si>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</si>
  <si>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</si>
  <si>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</si>
  <si>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</si>
  <si>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</si>
  <si>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</si>
  <si>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</si>
  <si>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</si>
  <si>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</si>
  <si>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</si>
  <si>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</si>
  <si>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</si>
  <si>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</si>
  <si>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</si>
  <si>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</si>
  <si>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</si>
  <si>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</si>
  <si>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</si>
  <si>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</si>
  <si>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</si>
  <si>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</si>
  <si>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</si>
  <si>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</si>
  <si>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</si>
  <si>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</si>
  <si>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</si>
  <si>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</si>
  <si>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</si>
  <si>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</si>
  <si>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</si>
  <si>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</si>
  <si>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</si>
  <si>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</si>
  <si>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</si>
  <si>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</si>
  <si>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</si>
  <si>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</si>
  <si>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</si>
  <si>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</si>
  <si>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</si>
  <si>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</si>
  <si>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</si>
  <si>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</si>
  <si>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</si>
  <si>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</si>
  <si>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</si>
  <si>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</si>
  <si>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</si>
  <si>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</si>
  <si>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</si>
  <si>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</si>
  <si>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</si>
  <si>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</si>
  <si>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</si>
  <si>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</si>
  <si>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</si>
  <si>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</si>
  <si>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</si>
  <si>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</si>
  <si>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</si>
  <si>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</si>
  <si>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</si>
  <si>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</si>
  <si>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</si>
  <si>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</si>
  <si>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</si>
  <si>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</si>
  <si>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</si>
  <si>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</si>
  <si>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</si>
  <si>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</si>
  <si>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</si>
  <si>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</si>
  <si>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</si>
  <si>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</si>
  <si>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</si>
  <si>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</si>
  <si>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</si>
  <si>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</si>
  <si>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</si>
  <si>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</si>
  <si>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</si>
  <si>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</si>
  <si>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</si>
  <si>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</si>
  <si>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</si>
  <si>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</si>
  <si>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</si>
  <si>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</si>
  <si>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</si>
  <si>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</si>
  <si>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</si>
  <si>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</si>
  <si>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</si>
  <si>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</si>
  <si>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</si>
  <si>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</si>
  <si>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</si>
  <si>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</si>
  <si>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</si>
  <si>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</si>
  <si>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</si>
  <si>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</si>
  <si>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</si>
  <si>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</si>
  <si>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</si>
  <si>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</si>
  <si>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</si>
  <si>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</si>
  <si>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</si>
  <si>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</si>
  <si>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</si>
  <si>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</si>
  <si>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</si>
  <si>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</si>
  <si>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</si>
  <si>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</si>
  <si>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</si>
  <si>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</si>
  <si>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</si>
  <si>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</si>
  <si>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</si>
  <si>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</si>
  <si>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</si>
  <si>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</si>
  <si>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</si>
  <si>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</si>
  <si>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</si>
  <si>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</si>
  <si>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</si>
  <si>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</si>
  <si>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</si>
  <si>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</si>
  <si>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</si>
  <si>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</si>
  <si>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</si>
  <si>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</si>
  <si>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</si>
  <si>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</si>
  <si>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</si>
  <si>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</si>
  <si>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</si>
  <si>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</si>
  <si>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</si>
  <si>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</si>
  <si>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</si>
  <si>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</si>
  <si>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</si>
  <si>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</si>
  <si>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</si>
  <si>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</si>
  <si>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</si>
  <si>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</si>
  <si>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</si>
  <si>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</si>
  <si>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</si>
  <si>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</si>
  <si>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</si>
  <si>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</si>
  <si>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</si>
  <si>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</si>
  <si>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</si>
  <si>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</si>
  <si>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</si>
  <si>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</si>
  <si>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</si>
  <si>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</si>
  <si>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</si>
  <si>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</si>
  <si>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</si>
  <si>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</si>
  <si>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</si>
  <si>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</si>
  <si>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</si>
  <si>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</si>
  <si>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</si>
  <si>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</si>
  <si>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</si>
  <si>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</si>
  <si>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</si>
  <si>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</si>
  <si>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</si>
  <si>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</si>
  <si>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</si>
  <si>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</si>
  <si>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</si>
  <si>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</si>
  <si>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</si>
  <si>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</si>
  <si>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</si>
  <si>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</si>
  <si>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</si>
  <si>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</si>
  <si>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</si>
  <si>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</si>
  <si>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</si>
  <si>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</si>
  <si>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</si>
  <si>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</si>
  <si>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</si>
  <si>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</si>
  <si>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</si>
  <si>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</si>
  <si>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</si>
  <si>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</si>
  <si>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</si>
  <si>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</si>
  <si>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</si>
  <si>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</si>
  <si>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</si>
  <si>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</si>
  <si>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</si>
  <si>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</si>
  <si>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</si>
  <si>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</si>
  <si>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</si>
  <si>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</si>
  <si>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</si>
  <si>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</si>
  <si>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</si>
  <si>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</si>
  <si>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</si>
  <si>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</si>
  <si>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</si>
  <si>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</si>
  <si>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</si>
  <si>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</si>
  <si>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</si>
  <si>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</si>
  <si>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</si>
  <si>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</si>
  <si>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</si>
  <si>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</si>
  <si>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</si>
  <si>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</si>
  <si>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</si>
  <si>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</si>
  <si>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</si>
  <si>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</si>
  <si>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</si>
  <si>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</si>
  <si>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</si>
  <si>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</si>
  <si>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</si>
  <si>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</si>
  <si>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</si>
  <si>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</si>
  <si>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</si>
  <si>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</si>
  <si>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</si>
  <si>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</si>
  <si>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</si>
  <si>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</si>
  <si>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</si>
  <si>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</si>
  <si>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</si>
  <si>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</si>
  <si>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</si>
  <si>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</si>
  <si>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</si>
  <si>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</si>
  <si>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</si>
  <si>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</si>
  <si>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</si>
  <si>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</si>
  <si>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</si>
  <si>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</si>
  <si>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</si>
  <si>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</si>
  <si>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</si>
  <si>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</si>
  <si>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</si>
  <si>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</si>
  <si>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</si>
  <si>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</si>
  <si>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</si>
  <si>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</si>
  <si>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</si>
  <si>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</si>
  <si>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</si>
  <si>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</si>
  <si>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</si>
  <si>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</si>
  <si>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</si>
  <si>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</si>
  <si>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</si>
  <si>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</si>
  <si>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</si>
  <si>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</si>
  <si>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</si>
  <si>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</si>
  <si>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</si>
  <si>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</si>
  <si>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</si>
  <si>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</si>
  <si>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</si>
  <si>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</si>
  <si>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</si>
  <si>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</si>
  <si>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</si>
  <si>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</si>
  <si>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</si>
  <si>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</si>
  <si>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</si>
  <si>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</si>
  <si>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</si>
  <si>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</si>
  <si>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</si>
  <si>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</si>
  <si>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</si>
  <si>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</si>
  <si>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</si>
  <si>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</si>
  <si>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</si>
  <si>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</si>
  <si>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</si>
  <si>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</si>
  <si>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</si>
  <si>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</si>
  <si>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</si>
  <si>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</si>
  <si>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</si>
  <si>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</si>
  <si>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</si>
  <si>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</si>
  <si>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</si>
  <si>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</si>
  <si>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TA-3 SM1698 O1U</t>
  </si>
  <si>
    <t>conradson@lanl.gov</t>
  </si>
  <si>
    <t>Los Alamos</t>
  </si>
  <si>
    <t>NM</t>
  </si>
  <si>
    <t>USA</t>
  </si>
  <si>
    <t>505 667-9584</t>
  </si>
  <si>
    <t>3 May, 2012</t>
  </si>
  <si>
    <t>8 May, 2012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</si>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</sst>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ven Conradson" refreshedDate="41032.68580474537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"/>
    </cacheField>
    <cacheField name="Nuclide" numFmtId="0">
      <sharedItems containsBlank="1" count="23">
        <s v="Pu-238"/>
        <s v="Pu-239"/>
        <s v="Pu-240"/>
        <s v="Pu-241"/>
        <s v="Pu-242"/>
        <s v="Np-237"/>
        <m/>
        <s v="I-125" u="1"/>
        <s v="U-235" u="1"/>
        <s v="Co-60" u="1"/>
        <s v="Ac-228" u="1"/>
        <s v="Sr-90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11">
      <sharedItems containsString="0" containsBlank="1" containsNumber="1" minValue="4.0499999999999999E-7" maxValue="2.8199999999999999E-2"/>
    </cacheField>
    <cacheField name="Activity (Bq)" numFmtId="11">
      <sharedItems containsMixedTypes="1" containsNumber="1" minValue="108.62127000000001" maxValue="267532200"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2.9357100000000004E-9" maxValue="7.2306000000000002E-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4.0499999999999999E-7"/>
    <n v="256243.5"/>
    <m/>
    <m/>
    <m/>
    <m/>
    <m/>
    <n v="6.9255E-6"/>
  </r>
  <r>
    <m/>
    <x v="1"/>
    <n v="2.8199999999999999E-2"/>
    <n v="64899479.999999993"/>
    <m/>
    <m/>
    <m/>
    <m/>
    <m/>
    <n v="1.7540399999999999E-3"/>
  </r>
  <r>
    <m/>
    <x v="2"/>
    <n v="1.8400000000000001E-3"/>
    <n v="15522240.000000002"/>
    <m/>
    <m/>
    <m/>
    <m/>
    <m/>
    <n v="4.1952000000000005E-4"/>
  </r>
  <r>
    <m/>
    <x v="3"/>
    <n v="7.0199999999999999E-5"/>
    <n v="267532200"/>
    <m/>
    <m/>
    <m/>
    <m/>
    <m/>
    <n v="7.2306000000000002E-3"/>
  </r>
  <r>
    <m/>
    <x v="4"/>
    <n v="7.4700000000000001E-7"/>
    <n v="108.62127000000001"/>
    <m/>
    <m/>
    <m/>
    <m/>
    <m/>
    <n v="2.9357100000000004E-9"/>
  </r>
  <r>
    <m/>
    <x v="5"/>
    <n v="1.9E-2"/>
    <n v="495615"/>
    <m/>
    <m/>
    <m/>
    <m/>
    <m/>
    <n v="1.3395E-5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12" firstHeaderRow="1" firstDataRow="2" firstDataCol="1"/>
  <pivotFields count="10">
    <pivotField showAll="0"/>
    <pivotField axis="axisRow" showAll="0">
      <items count="24">
        <item m="1" x="21"/>
        <item m="1" x="22"/>
        <item m="1" x="19"/>
        <item m="1" x="20"/>
        <item m="1" x="9"/>
        <item m="1" x="12"/>
        <item m="1" x="17"/>
        <item m="1" x="18"/>
        <item m="1" x="7"/>
        <item m="1" x="15"/>
        <item x="5"/>
        <item x="0"/>
        <item x="1"/>
        <item x="2"/>
        <item x="3"/>
        <item x="4"/>
        <item m="1" x="11"/>
        <item m="1" x="13"/>
        <item m="1" x="14"/>
        <item m="1" x="8"/>
        <item m="1" x="16"/>
        <item x="6"/>
        <item m="1" x="1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8">
    <i>
      <x v="10"/>
    </i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zoomScale="125" zoomScaleNormal="125" zoomScalePageLayoutView="125" workbookViewId="0">
      <pane ySplit="23" topLeftCell="A24" activePane="bottomLeft" state="frozenSplit"/>
      <selection activeCell="C5" sqref="C5"/>
      <selection pane="bottomLeft" activeCell="B30" sqref="B3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 t="s">
        <v>884</v>
      </c>
    </row>
    <row r="7" spans="1:3">
      <c r="A7" s="18" t="s">
        <v>879</v>
      </c>
      <c r="B7" s="11" t="s">
        <v>885</v>
      </c>
    </row>
    <row r="8" spans="1:3">
      <c r="A8" s="18" t="s">
        <v>13</v>
      </c>
      <c r="B8" s="11" t="s">
        <v>886</v>
      </c>
    </row>
    <row r="9" spans="1:3">
      <c r="A9" s="18" t="s">
        <v>14</v>
      </c>
      <c r="B9" s="11" t="s">
        <v>887</v>
      </c>
    </row>
    <row r="10" spans="1:3">
      <c r="A10" s="18" t="s">
        <v>15</v>
      </c>
      <c r="B10" s="11">
        <v>87545</v>
      </c>
    </row>
    <row r="11" spans="1:3">
      <c r="A11" s="18" t="s">
        <v>809</v>
      </c>
      <c r="B11" s="11" t="s">
        <v>888</v>
      </c>
    </row>
    <row r="12" spans="1:3">
      <c r="A12" s="18" t="s">
        <v>26</v>
      </c>
      <c r="B12" s="23" t="s">
        <v>889</v>
      </c>
    </row>
    <row r="13" spans="1:3">
      <c r="A13" s="18" t="s">
        <v>839</v>
      </c>
      <c r="B13" s="12">
        <v>3666</v>
      </c>
    </row>
    <row r="14" spans="1:3">
      <c r="A14" s="18" t="s">
        <v>16</v>
      </c>
      <c r="B14" s="30" t="s">
        <v>890</v>
      </c>
    </row>
    <row r="15" spans="1:3">
      <c r="A15" s="18" t="s">
        <v>41</v>
      </c>
      <c r="B15" s="12">
        <v>41215</v>
      </c>
      <c r="C15" s="9" t="s">
        <v>854</v>
      </c>
    </row>
    <row r="16" spans="1:3">
      <c r="A16" s="18" t="s">
        <v>40</v>
      </c>
      <c r="B16" s="14" t="s">
        <v>890</v>
      </c>
      <c r="C16" s="9" t="s">
        <v>854</v>
      </c>
    </row>
    <row r="17" spans="1:34">
      <c r="A17" s="18" t="s">
        <v>811</v>
      </c>
      <c r="B17" s="13" t="s">
        <v>891</v>
      </c>
      <c r="C17" s="9" t="s">
        <v>853</v>
      </c>
    </row>
    <row r="18" spans="1:34">
      <c r="A18" s="18" t="s">
        <v>42</v>
      </c>
      <c r="B18" s="11" t="s">
        <v>892</v>
      </c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40">
        <v>1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533</v>
      </c>
      <c r="C24" s="19">
        <v>4.0499999999999999E-7</v>
      </c>
      <c r="D24" s="32">
        <f>IF(Table5[[#This Row],[Mass (g)]]="","",Table5[[#This Row],[Mass (g)]]*VLOOKUP(Table5[[#This Row],[Nuclide]],Doedata,4)*37000000000)</f>
        <v>256243.5</v>
      </c>
      <c r="I24" s="10"/>
      <c r="J24" s="27">
        <f>IF(Table5[[#This Row],[Activity (Bq)]]="","",Table5[[#This Row],[Activity (Bq)]]/37000000000)</f>
        <v>6.9255E-6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534</v>
      </c>
      <c r="C25" s="19">
        <v>2.8199999999999999E-2</v>
      </c>
      <c r="D25" s="32">
        <f>IF(Table5[[#This Row],[Mass (g)]]="","",Table5[[#This Row],[Mass (g)]]*VLOOKUP(Table5[[#This Row],[Nuclide]],Doedata,4)*37000000000)</f>
        <v>64899479.999999993</v>
      </c>
      <c r="I25" s="10"/>
      <c r="J25" s="27">
        <f>IF(Table5[[#This Row],[Activity (Bq)]]="","",Table5[[#This Row],[Activity (Bq)]]/37000000000)</f>
        <v>1.7540399999999999E-3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535</v>
      </c>
      <c r="C26" s="19">
        <v>1.8400000000000001E-3</v>
      </c>
      <c r="D26" s="32">
        <f>IF(Table5[[#This Row],[Mass (g)]]="","",Table5[[#This Row],[Mass (g)]]*VLOOKUP(Table5[[#This Row],[Nuclide]],Doedata,4)*37000000000)</f>
        <v>15522240.000000002</v>
      </c>
      <c r="I26" s="10"/>
      <c r="J26" s="27">
        <f>IF(Table5[[#This Row],[Activity (Bq)]]="","",Table5[[#This Row],[Activity (Bq)]]/37000000000)</f>
        <v>4.1952000000000005E-4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B27" s="9" t="s">
        <v>536</v>
      </c>
      <c r="C27" s="19">
        <v>7.0199999999999999E-5</v>
      </c>
      <c r="D27" s="32">
        <f>IF(Table5[[#This Row],[Mass (g)]]="","",Table5[[#This Row],[Mass (g)]]*VLOOKUP(Table5[[#This Row],[Nuclide]],Doedata,4)*37000000000)</f>
        <v>267532200</v>
      </c>
      <c r="I27" s="10"/>
      <c r="J27" s="27">
        <f>IF(Table5[[#This Row],[Activity (Bq)]]="","",Table5[[#This Row],[Activity (Bq)]]/37000000000)</f>
        <v>7.2306000000000002E-3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B28" s="9" t="s">
        <v>537</v>
      </c>
      <c r="C28" s="19">
        <v>7.4700000000000001E-7</v>
      </c>
      <c r="D28" s="32">
        <f>IF(Table5[[#This Row],[Mass (g)]]="","",Table5[[#This Row],[Mass (g)]]*VLOOKUP(Table5[[#This Row],[Nuclide]],Doedata,4)*37000000000)</f>
        <v>108.62127000000001</v>
      </c>
      <c r="I28" s="10"/>
      <c r="J28" s="27">
        <f>IF(Table5[[#This Row],[Activity (Bq)]]="","",Table5[[#This Row],[Activity (Bq)]]/37000000000)</f>
        <v>2.9357100000000004E-9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B29" s="9" t="s">
        <v>452</v>
      </c>
      <c r="C29" s="19">
        <v>1.9E-2</v>
      </c>
      <c r="D29" s="32">
        <f>IF(Table5[[#This Row],[Mass (g)]]="","",Table5[[#This Row],[Mass (g)]]*VLOOKUP(Table5[[#This Row],[Nuclide]],Doedata,4)*37000000000)</f>
        <v>495615</v>
      </c>
      <c r="I29" s="10"/>
      <c r="J29" s="27">
        <f>IF(Table5[[#This Row],[Activity (Bq)]]="","",Table5[[#This Row],[Activity (Bq)]]/37000000000)</f>
        <v>1.3395E-5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2"/>
  <sheetViews>
    <sheetView tabSelected="1" workbookViewId="0">
      <selection activeCell="C3" sqref="C3"/>
    </sheetView>
  </sheetViews>
  <sheetFormatPr baseColWidth="10" defaultColWidth="8.832031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1.9E-2</v>
      </c>
      <c r="C5" s="20">
        <v>495615</v>
      </c>
      <c r="D5" s="20">
        <v>1.3395E-5</v>
      </c>
    </row>
    <row r="6" spans="1:4">
      <c r="A6" s="26" t="s">
        <v>533</v>
      </c>
      <c r="B6" s="20">
        <v>4.0499999999999999E-7</v>
      </c>
      <c r="C6" s="20">
        <v>256243.5</v>
      </c>
      <c r="D6" s="20">
        <v>6.9255E-6</v>
      </c>
    </row>
    <row r="7" spans="1:4">
      <c r="A7" s="26" t="s">
        <v>534</v>
      </c>
      <c r="B7" s="20">
        <v>2.8199999999999999E-2</v>
      </c>
      <c r="C7" s="20">
        <v>64899479.999999993</v>
      </c>
      <c r="D7" s="20">
        <v>1.7540399999999999E-3</v>
      </c>
    </row>
    <row r="8" spans="1:4">
      <c r="A8" s="26" t="s">
        <v>535</v>
      </c>
      <c r="B8" s="20">
        <v>1.8400000000000001E-3</v>
      </c>
      <c r="C8" s="20">
        <v>15522240.000000002</v>
      </c>
      <c r="D8" s="20">
        <v>4.1952000000000005E-4</v>
      </c>
    </row>
    <row r="9" spans="1:4">
      <c r="A9" s="26" t="s">
        <v>536</v>
      </c>
      <c r="B9" s="20">
        <v>7.0199999999999999E-5</v>
      </c>
      <c r="C9" s="20">
        <v>267532200</v>
      </c>
      <c r="D9" s="20">
        <v>7.2306000000000002E-3</v>
      </c>
    </row>
    <row r="10" spans="1:4">
      <c r="A10" s="26" t="s">
        <v>537</v>
      </c>
      <c r="B10" s="20">
        <v>7.4700000000000001E-7</v>
      </c>
      <c r="C10" s="20">
        <v>108.62127000000001</v>
      </c>
      <c r="D10" s="20">
        <v>2.9357100000000004E-9</v>
      </c>
    </row>
    <row r="11" spans="1:4">
      <c r="A11" s="26" t="s">
        <v>842</v>
      </c>
      <c r="B11" s="20"/>
      <c r="C11" s="20">
        <v>0</v>
      </c>
      <c r="D11" s="20">
        <v>0</v>
      </c>
    </row>
    <row r="12" spans="1:4">
      <c r="A12" s="26" t="s">
        <v>843</v>
      </c>
      <c r="B12" s="20">
        <v>4.9111352000000004E-2</v>
      </c>
      <c r="C12" s="20">
        <v>348705887.12127</v>
      </c>
      <c r="D12" s="20">
        <v>9.4244834357100002E-3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Conradson</cp:lastModifiedBy>
  <cp:lastPrinted>2010-11-18T22:52:38Z</cp:lastPrinted>
  <dcterms:created xsi:type="dcterms:W3CDTF">2010-11-12T20:51:00Z</dcterms:created>
  <dcterms:modified xsi:type="dcterms:W3CDTF">2012-05-03T22:27:42Z</dcterms:modified>
</cp:coreProperties>
</file>