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40" yWindow="20" windowWidth="26260" windowHeight="15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2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<sst xmlns="http://schemas.openxmlformats.org/spreadsheetml/2006/main" count="3283" uniqueCount="890">
  <si>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</si>
  <si>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</si>
  <si>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</si>
  <si>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</si>
  <si>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</si>
  <si>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</si>
  <si>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</si>
  <si>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</si>
  <si>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</si>
  <si>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</si>
  <si>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</si>
  <si>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</si>
  <si>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</si>
  <si>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</si>
  <si>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</si>
  <si>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</si>
  <si>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</si>
  <si>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</si>
  <si>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</si>
  <si>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</si>
  <si>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</si>
  <si>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</si>
  <si>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</si>
  <si>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</si>
  <si>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</si>
  <si>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</si>
  <si>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</si>
  <si>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</si>
  <si>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</si>
  <si>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</si>
  <si>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</si>
  <si>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</si>
  <si>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</si>
  <si>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</si>
  <si>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</si>
  <si>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</si>
  <si>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</si>
  <si>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</si>
  <si>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</si>
  <si>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</si>
  <si>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</si>
  <si>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</si>
  <si>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</si>
  <si>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</si>
  <si>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</si>
  <si>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</si>
  <si>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</si>
  <si>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</si>
  <si>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</si>
  <si>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</si>
  <si>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</si>
  <si>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</si>
  <si>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</si>
  <si>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</si>
  <si>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</si>
  <si>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</si>
  <si>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</si>
  <si>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</si>
  <si>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</si>
  <si>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</si>
  <si>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</si>
  <si>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</si>
  <si>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</si>
  <si>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</si>
  <si>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</si>
  <si>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</si>
  <si>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</si>
  <si>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</si>
  <si>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</si>
  <si>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</si>
  <si>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</si>
  <si>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</si>
  <si>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</si>
  <si>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</si>
  <si>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</si>
  <si>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</si>
  <si>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</si>
  <si>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</si>
  <si>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</si>
  <si>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</si>
  <si>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</si>
  <si>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</si>
  <si>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</si>
  <si>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</si>
  <si>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</si>
  <si>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</si>
  <si>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</si>
  <si>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</si>
  <si>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</si>
  <si>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</si>
  <si>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</si>
  <si>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</si>
  <si>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</si>
  <si>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</si>
  <si>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</si>
  <si>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</si>
  <si>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</si>
  <si>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</si>
  <si>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</si>
  <si>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</si>
  <si>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</si>
  <si>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</si>
  <si>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</si>
  <si>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</si>
  <si>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</si>
  <si>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</si>
  <si>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</si>
  <si>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</si>
  <si>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</si>
  <si>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</si>
  <si>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</si>
  <si>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</si>
  <si>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</si>
  <si>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</si>
  <si>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</si>
  <si>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</si>
  <si>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</si>
  <si>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</si>
  <si>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</si>
  <si>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</si>
  <si>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</si>
  <si>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</si>
  <si>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</si>
  <si>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</si>
  <si>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</si>
  <si>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</si>
  <si>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</si>
  <si>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</si>
  <si>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</si>
  <si>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</si>
  <si>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</si>
  <si>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</si>
  <si>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</si>
  <si>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</si>
  <si>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</si>
  <si>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</si>
  <si>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</si>
  <si>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</si>
  <si>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</si>
  <si>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</si>
  <si>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</si>
  <si>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</si>
  <si>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</si>
  <si>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</si>
  <si>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</si>
  <si>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</si>
  <si>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</si>
  <si>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</si>
  <si>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</si>
  <si>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</si>
  <si>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</si>
  <si>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</si>
  <si>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</si>
  <si>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</si>
  <si>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</si>
  <si>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</si>
  <si>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</si>
  <si>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</si>
  <si>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</si>
  <si>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</si>
  <si>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</si>
  <si>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</si>
  <si>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</si>
  <si>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</si>
  <si>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</si>
  <si>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</si>
  <si>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</si>
  <si>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</si>
  <si>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</si>
  <si>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</si>
  <si>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</si>
  <si>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</si>
  <si>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</si>
  <si>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</si>
  <si>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</si>
  <si>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</si>
  <si>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</si>
  <si>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</si>
  <si>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</si>
  <si>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</si>
  <si>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</si>
  <si>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</si>
  <si>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</si>
  <si>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</si>
  <si>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</si>
  <si>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</si>
  <si>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</si>
  <si>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</si>
  <si>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</si>
  <si>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</si>
  <si>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</si>
  <si>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</si>
  <si>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</si>
  <si>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</si>
  <si>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</si>
  <si>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</si>
  <si>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</si>
  <si>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</si>
  <si>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</si>
  <si>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</si>
  <si>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</si>
  <si>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</si>
  <si>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</si>
  <si>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</si>
  <si>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</si>
  <si>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</si>
  <si>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</si>
  <si>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</si>
  <si>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</si>
  <si>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</si>
  <si>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</si>
  <si>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</si>
  <si>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</si>
  <si>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</si>
  <si>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</si>
  <si>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</si>
  <si>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</si>
  <si>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</si>
  <si>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</si>
  <si>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</si>
  <si>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</si>
  <si>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</si>
  <si>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</si>
  <si>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</si>
  <si>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</si>
  <si>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</si>
  <si>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</si>
  <si>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</si>
  <si>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</si>
  <si>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</si>
  <si>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</si>
  <si>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</si>
  <si>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</si>
  <si>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</si>
  <si>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</si>
  <si>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</si>
  <si>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</si>
  <si>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</si>
  <si>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</si>
  <si>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</si>
  <si>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</si>
  <si>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</si>
  <si>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</si>
  <si>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</si>
  <si>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</si>
  <si>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</si>
  <si>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</si>
  <si>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</si>
  <si>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</si>
  <si>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</si>
  <si>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</si>
  <si>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</si>
  <si>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</si>
  <si>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</si>
  <si>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</si>
  <si>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</si>
  <si>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</si>
  <si>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</si>
  <si>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</si>
  <si>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</si>
  <si>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</si>
  <si>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</si>
  <si>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</si>
  <si>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</si>
  <si>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</si>
  <si>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</si>
  <si>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</si>
  <si>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</si>
  <si>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</si>
  <si>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</si>
  <si>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</si>
  <si>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</si>
  <si>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</si>
  <si>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</si>
  <si>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</si>
  <si>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</si>
  <si>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</si>
  <si>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</si>
  <si>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</si>
  <si>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</si>
  <si>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</si>
  <si>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</si>
  <si>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</si>
  <si>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</si>
  <si>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</si>
  <si>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</si>
  <si>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</si>
  <si>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</si>
  <si>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</si>
  <si>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</si>
  <si>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</si>
  <si>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</si>
  <si>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</si>
  <si>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</si>
  <si>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</si>
  <si>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</si>
  <si>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</si>
  <si>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</si>
  <si>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</si>
  <si>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</si>
  <si>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</si>
  <si>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</si>
  <si>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</si>
  <si>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</si>
  <si>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</si>
  <si>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</si>
  <si>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</si>
  <si>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</si>
  <si>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</si>
  <si>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</si>
  <si>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</si>
  <si>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</si>
  <si>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</si>
  <si>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</si>
  <si>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</si>
  <si>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</si>
  <si>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</si>
  <si>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</si>
  <si>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</si>
  <si>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</si>
  <si>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</si>
  <si>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</si>
  <si>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</si>
  <si>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</si>
  <si>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</si>
  <si>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</si>
  <si>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</si>
  <si>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</si>
  <si>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</si>
  <si>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</si>
  <si>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</si>
  <si>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</si>
  <si>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</si>
  <si>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</si>
  <si>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</si>
  <si>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</si>
  <si>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</si>
  <si>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</si>
  <si>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</si>
  <si>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</si>
  <si>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</si>
  <si>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</si>
  <si>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</si>
  <si>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</si>
  <si>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</si>
  <si>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</si>
  <si>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</si>
  <si>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</si>
  <si>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</si>
  <si>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</si>
  <si>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</si>
  <si>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</si>
  <si>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</si>
  <si>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</si>
  <si>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</si>
  <si>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</si>
  <si>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</si>
  <si>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</si>
  <si>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</si>
  <si>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</si>
  <si>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</si>
  <si>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</si>
  <si>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</si>
  <si>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</si>
  <si>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</si>
  <si>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</si>
  <si>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</si>
  <si>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</si>
  <si>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</si>
  <si>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</si>
  <si>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</si>
  <si>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</si>
  <si>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</si>
  <si>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</si>
  <si>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</si>
  <si>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</si>
  <si>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</si>
  <si>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</si>
  <si>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</si>
  <si>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</si>
  <si>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</si>
  <si>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</si>
  <si>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</si>
  <si>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</si>
  <si>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</si>
  <si>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</si>
  <si>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</si>
  <si>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</si>
  <si>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</si>
  <si>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</si>
  <si>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</si>
  <si>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</si>
  <si>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</si>
  <si>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</si>
  <si>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</si>
  <si>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</si>
  <si>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</si>
  <si>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</si>
  <si>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</si>
  <si>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</si>
  <si>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</si>
  <si>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</si>
  <si>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</si>
  <si>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</si>
  <si>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</si>
  <si>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</si>
  <si>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</si>
  <si>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</si>
  <si>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</si>
  <si>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</si>
  <si>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</si>
  <si>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</si>
  <si>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</si>
  <si>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</si>
  <si>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</si>
  <si>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</si>
  <si>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</si>
  <si>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</si>
  <si>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</si>
  <si>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</si>
  <si>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</si>
  <si>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</si>
  <si>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</si>
  <si>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</si>
  <si>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</si>
  <si>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</si>
  <si>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</si>
  <si>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</si>
  <si>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</si>
  <si>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</si>
  <si>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</si>
  <si>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</si>
  <si>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</si>
  <si>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</si>
  <si>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</si>
  <si>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</si>
  <si>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</si>
  <si>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</si>
  <si>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</si>
  <si>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</si>
  <si>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</si>
  <si>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</si>
  <si>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</si>
  <si>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</si>
  <si>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</si>
  <si>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</si>
  <si>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</si>
  <si>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</si>
  <si>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</si>
  <si>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</si>
  <si>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</si>
  <si>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</si>
  <si>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</si>
  <si>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</si>
  <si>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</si>
  <si>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</si>
  <si>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</si>
  <si>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</si>
  <si>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</si>
  <si>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</si>
  <si>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</si>
  <si>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</si>
  <si>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</si>
  <si>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</si>
  <si>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</si>
  <si>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</si>
  <si>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</si>
  <si>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</si>
  <si>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</si>
  <si>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</si>
  <si>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</si>
  <si>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</si>
  <si>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</si>
  <si>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</si>
  <si>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</si>
  <si>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</si>
  <si>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</si>
  <si>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</si>
  <si>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</si>
  <si>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</si>
  <si>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</si>
  <si>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</si>
  <si>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</si>
  <si>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</si>
  <si>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</si>
  <si>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</si>
  <si>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</si>
  <si>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</si>
  <si>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</si>
  <si>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</si>
  <si>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</si>
  <si>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</si>
  <si>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</si>
  <si>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</si>
  <si>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</si>
  <si>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</si>
  <si>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</si>
  <si>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</si>
  <si>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</si>
  <si>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</si>
  <si>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</si>
  <si>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</si>
  <si>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</si>
  <si>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</si>
  <si>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</si>
  <si>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</si>
  <si>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</si>
  <si>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</si>
  <si>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</si>
  <si>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</si>
  <si>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</si>
  <si>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</si>
  <si>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</si>
  <si>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</si>
  <si>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</si>
  <si>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</si>
  <si>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</si>
  <si>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</si>
  <si>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</si>
  <si>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</si>
  <si>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</si>
  <si>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</si>
  <si>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</si>
  <si>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</si>
  <si>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</si>
  <si>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</si>
  <si>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</si>
  <si>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</si>
  <si>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</si>
  <si>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</si>
  <si>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</si>
  <si>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</si>
  <si>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</si>
  <si>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</si>
  <si>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</si>
  <si>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</si>
  <si>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</si>
  <si>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</si>
  <si>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</si>
  <si>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</si>
  <si>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</si>
  <si>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</si>
  <si>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</si>
  <si>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</si>
  <si>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</si>
  <si>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</si>
  <si>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</si>
  <si>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</si>
  <si>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</si>
  <si>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</si>
  <si>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</si>
  <si>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</si>
  <si>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</si>
  <si>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</si>
  <si>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</si>
  <si>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</si>
  <si>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</si>
  <si>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</si>
  <si>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</si>
  <si>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</si>
  <si>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</si>
  <si>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</si>
  <si>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</si>
  <si>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</si>
  <si>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</si>
  <si>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</si>
  <si>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</si>
  <si>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</si>
  <si>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</si>
  <si>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</si>
  <si>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</si>
  <si>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</si>
  <si>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</si>
  <si>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</si>
  <si>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</si>
  <si>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</si>
  <si>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</si>
  <si>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</si>
  <si>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</si>
  <si>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</si>
  <si>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</si>
  <si>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</si>
  <si>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</si>
  <si>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</si>
  <si>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</si>
  <si>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</si>
  <si>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</si>
  <si>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</si>
  <si>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</si>
  <si>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</si>
  <si>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</si>
  <si>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</si>
  <si>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</si>
  <si>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</si>
  <si>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</si>
  <si>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</si>
  <si>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</si>
  <si>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</si>
  <si>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</si>
  <si>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</si>
  <si>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</si>
  <si>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</si>
  <si>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</si>
  <si>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</si>
  <si>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</si>
  <si>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</si>
  <si>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</si>
  <si>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</si>
  <si>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</si>
  <si>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</si>
  <si>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</si>
  <si>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</si>
  <si>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</si>
  <si>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</si>
  <si>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</si>
  <si>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</si>
  <si>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</si>
  <si>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</si>
  <si>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</si>
  <si>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</si>
  <si>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</si>
  <si>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</si>
  <si>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</si>
  <si>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</si>
  <si>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</si>
  <si>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</si>
  <si>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</si>
  <si>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</si>
  <si>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</si>
  <si>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</si>
  <si>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</si>
  <si>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</si>
  <si>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</si>
  <si>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</si>
  <si>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</si>
  <si>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</si>
  <si>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</si>
  <si>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</si>
  <si>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</si>
  <si>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</si>
  <si>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</si>
  <si>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</si>
  <si>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</si>
  <si>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</si>
  <si>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</si>
  <si>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</si>
  <si>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</si>
  <si>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</si>
  <si>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</si>
  <si>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</si>
  <si>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</si>
  <si>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</si>
  <si>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</si>
  <si>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</si>
  <si>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</si>
  <si>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</si>
  <si>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</si>
  <si>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</si>
  <si>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</si>
  <si>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</si>
  <si>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</si>
  <si>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</si>
  <si>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</si>
  <si>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</si>
  <si>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</si>
  <si>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</si>
  <si>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</si>
  <si>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</si>
  <si>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</si>
  <si>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</si>
  <si>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</si>
  <si>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</si>
  <si>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</si>
  <si>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</si>
  <si>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</si>
  <si>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</si>
  <si>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</si>
  <si>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</si>
  <si>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</si>
  <si>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</si>
  <si>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</si>
  <si>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</si>
  <si>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</si>
  <si>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</si>
  <si>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</si>
  <si>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</si>
  <si>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</si>
  <si>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</si>
  <si>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</si>
  <si>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</si>
  <si>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</si>
  <si>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</si>
  <si>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</si>
  <si>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</si>
  <si>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</si>
  <si>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</si>
  <si>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</si>
  <si>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</si>
  <si>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</si>
  <si>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</si>
  <si>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</si>
  <si>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</si>
  <si>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</si>
  <si>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</si>
  <si>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</si>
  <si>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</si>
  <si>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</si>
  <si>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</si>
  <si>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</si>
  <si>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</si>
  <si>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</si>
  <si>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</si>
  <si>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</si>
  <si>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</si>
  <si>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</si>
  <si>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</si>
  <si>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</si>
  <si>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</si>
  <si>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</si>
  <si>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</si>
  <si>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</si>
  <si>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</si>
  <si>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</si>
  <si>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</si>
  <si>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</si>
  <si>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</si>
  <si>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</si>
  <si>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</si>
  <si>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</si>
  <si>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</si>
  <si>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</si>
  <si>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</si>
  <si>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</si>
  <si>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</si>
  <si>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</si>
  <si>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</si>
  <si>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</si>
  <si>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</si>
  <si>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</si>
  <si>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</si>
  <si>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</si>
  <si>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</si>
  <si>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</si>
  <si>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</si>
  <si>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</si>
  <si>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</si>
  <si>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</si>
  <si>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</si>
  <si>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</si>
  <si>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</si>
  <si>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</si>
  <si>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</si>
  <si>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</si>
  <si>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</si>
  <si>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</si>
  <si>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</si>
  <si>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</si>
  <si>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</si>
  <si>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</si>
  <si>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</si>
  <si>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</si>
  <si>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</si>
  <si>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</si>
  <si>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</si>
  <si>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</si>
  <si>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</si>
  <si>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</si>
  <si>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</si>
  <si>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</si>
  <si>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</si>
  <si>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</si>
  <si>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</si>
  <si>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</si>
  <si>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</si>
  <si>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</si>
  <si>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</si>
  <si>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</si>
  <si>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</si>
  <si>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</si>
  <si>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</si>
  <si>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</si>
  <si>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</si>
  <si>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</si>
  <si>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</si>
  <si>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</si>
  <si>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</si>
  <si>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</si>
  <si>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</si>
  <si>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</si>
  <si>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</si>
  <si>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</si>
  <si>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</si>
  <si>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</si>
  <si>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</si>
  <si>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</si>
  <si>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</si>
  <si>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</si>
  <si>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</si>
  <si>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</si>
  <si>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</si>
  <si>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</si>
  <si>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</si>
  <si>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</si>
  <si>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</si>
  <si>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</si>
  <si>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</si>
  <si>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</si>
  <si>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</si>
  <si>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</si>
  <si>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</si>
  <si>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</si>
  <si>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</si>
  <si>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</si>
  <si>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</si>
  <si>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</si>
  <si>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</si>
  <si>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</si>
  <si>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</si>
  <si>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</si>
  <si>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</si>
  <si>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</si>
  <si>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</si>
  <si>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</si>
  <si>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</si>
  <si>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</si>
  <si>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</si>
  <si>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</si>
  <si>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</si>
  <si>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</si>
  <si>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</si>
  <si>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</si>
  <si>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</si>
  <si>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</si>
  <si>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</si>
  <si>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</si>
  <si>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</si>
  <si>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</si>
  <si>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</si>
  <si>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</si>
  <si>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</si>
  <si>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</si>
  <si>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</si>
  <si>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</si>
  <si>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</si>
  <si>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</si>
  <si>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</si>
  <si>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</si>
  <si>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</si>
  <si>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</si>
  <si>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</si>
  <si>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</si>
  <si>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</si>
  <si>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</si>
  <si>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</si>
  <si>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</si>
  <si>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</si>
  <si>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</si>
  <si>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</si>
  <si>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</si>
  <si>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</si>
  <si>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</si>
  <si>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</si>
  <si>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</si>
  <si>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</si>
  <si>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</si>
  <si>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</si>
  <si>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</si>
  <si>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</si>
  <si>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</si>
  <si>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</si>
  <si>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</si>
  <si>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</si>
  <si>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</si>
  <si>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</si>
  <si>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</si>
  <si>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</si>
  <si>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</si>
  <si>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Reilly</t>
  </si>
  <si>
    <t>Dallas</t>
  </si>
  <si>
    <t>UNLV</t>
  </si>
  <si>
    <t>4505 S Maryland Pkwy</t>
  </si>
  <si>
    <t>Radiochemistry Labs, HRC/MSM</t>
  </si>
  <si>
    <t>Las Vegas</t>
  </si>
  <si>
    <t>NV</t>
  </si>
  <si>
    <t>U.S.</t>
  </si>
  <si>
    <t>LVPu1</t>
  </si>
  <si>
    <t>LVPu2</t>
  </si>
  <si>
    <t>3480, 3326, 3323, 3536</t>
  </si>
  <si>
    <t>NA</t>
  </si>
  <si>
    <t>BL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</si>
</sst>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7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6" sqref="B1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877</v>
      </c>
    </row>
    <row r="3" spans="1:3">
      <c r="A3" s="18" t="s">
        <v>9</v>
      </c>
      <c r="B3" s="11" t="s">
        <v>878</v>
      </c>
    </row>
    <row r="4" spans="1:3">
      <c r="A4" s="18" t="s">
        <v>12</v>
      </c>
      <c r="B4" s="11" t="s">
        <v>879</v>
      </c>
    </row>
    <row r="5" spans="1:3">
      <c r="A5" s="18" t="s">
        <v>10</v>
      </c>
      <c r="B5" s="11" t="s">
        <v>880</v>
      </c>
    </row>
    <row r="6" spans="1:3">
      <c r="A6" s="18" t="s">
        <v>11</v>
      </c>
      <c r="B6" s="11" t="s">
        <v>881</v>
      </c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89154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>
        <v>2177411285</v>
      </c>
    </row>
    <row r="12" spans="1:3">
      <c r="A12" s="18" t="s">
        <v>839</v>
      </c>
      <c r="B12" s="23" t="s">
        <v>887</v>
      </c>
    </row>
    <row r="13" spans="1:3">
      <c r="A13" s="18" t="s">
        <v>16</v>
      </c>
      <c r="B13" s="12">
        <v>40707</v>
      </c>
    </row>
    <row r="14" spans="1:3">
      <c r="A14" s="18" t="s">
        <v>41</v>
      </c>
      <c r="B14" s="39" t="s">
        <v>889</v>
      </c>
    </row>
    <row r="15" spans="1:3">
      <c r="A15" s="18" t="s">
        <v>40</v>
      </c>
      <c r="B15" s="12">
        <v>40714</v>
      </c>
      <c r="C15" s="9" t="s">
        <v>854</v>
      </c>
    </row>
    <row r="16" spans="1:3">
      <c r="A16" s="18" t="s">
        <v>811</v>
      </c>
      <c r="B16" s="14">
        <v>40721</v>
      </c>
      <c r="C16" s="9" t="s">
        <v>854</v>
      </c>
    </row>
    <row r="17" spans="1:34">
      <c r="A17" s="18" t="s">
        <v>42</v>
      </c>
      <c r="B17" s="13" t="s">
        <v>888</v>
      </c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2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885</v>
      </c>
      <c r="B24" s="9" t="s">
        <v>533</v>
      </c>
      <c r="C24" s="9">
        <v>2.625E-8</v>
      </c>
      <c r="D24" s="31">
        <f>IF(Table5[[#This Row],[Mass (g)]]="","",Table5[[#This Row],[Mass (g)]]*VLOOKUP(Table5[[#This Row],[Nuclide]],Doedata,4)*37000000000)</f>
        <v>16608.375000000004</v>
      </c>
      <c r="E24" s="10" t="s">
        <v>30</v>
      </c>
      <c r="F24" s="10" t="s">
        <v>824</v>
      </c>
      <c r="G24" s="10">
        <v>1</v>
      </c>
      <c r="H24" s="10" t="s">
        <v>862</v>
      </c>
      <c r="I24" s="9" t="s">
        <v>885</v>
      </c>
      <c r="J24" s="27">
        <f>IF(Table5[[#This Row],[Activity (Bq)]]="","",Table5[[#This Row],[Activity (Bq)]]/37000000000)</f>
        <v>4.4887500000000011E-7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885</v>
      </c>
      <c r="B25" s="9" t="s">
        <v>534</v>
      </c>
      <c r="C25" s="9">
        <v>1.6388749999999999E-4</v>
      </c>
      <c r="D25" s="31">
        <f>IF(Table5[[#This Row],[Mass (g)]]="","",Table5[[#This Row],[Mass (g)]]*VLOOKUP(Table5[[#This Row],[Nuclide]],Doedata,4)*37000000000)</f>
        <v>377170.69249999995</v>
      </c>
      <c r="E25" s="10" t="s">
        <v>30</v>
      </c>
      <c r="F25" s="10" t="s">
        <v>824</v>
      </c>
      <c r="G25" s="10">
        <v>1</v>
      </c>
      <c r="H25" s="10" t="s">
        <v>862</v>
      </c>
      <c r="I25" s="9" t="s">
        <v>885</v>
      </c>
      <c r="J25" s="27">
        <f>IF(Table5[[#This Row],[Activity (Bq)]]="","",Table5[[#This Row],[Activity (Bq)]]/37000000000)</f>
        <v>1.0193802499999999E-5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885</v>
      </c>
      <c r="B26" s="9" t="s">
        <v>535</v>
      </c>
      <c r="C26" s="9">
        <v>1.0674999999999999E-5</v>
      </c>
      <c r="D26" s="31">
        <f>IF(Table5[[#This Row],[Mass (g)]]="","",Table5[[#This Row],[Mass (g)]]*VLOOKUP(Table5[[#This Row],[Nuclide]],Doedata,4)*37000000000)</f>
        <v>90054.299999999988</v>
      </c>
      <c r="E26" s="10" t="s">
        <v>30</v>
      </c>
      <c r="F26" s="10" t="s">
        <v>824</v>
      </c>
      <c r="G26" s="10">
        <v>1</v>
      </c>
      <c r="H26" s="10" t="s">
        <v>862</v>
      </c>
      <c r="I26" s="9" t="s">
        <v>885</v>
      </c>
      <c r="J26" s="27">
        <f>IF(Table5[[#This Row],[Activity (Bq)]]="","",Table5[[#This Row],[Activity (Bq)]]/37000000000)</f>
        <v>2.4338999999999997E-6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885</v>
      </c>
      <c r="B27" s="9" t="s">
        <v>536</v>
      </c>
      <c r="C27" s="9">
        <v>3.9199999999999996E-7</v>
      </c>
      <c r="D27" s="31">
        <f>IF(Table5[[#This Row],[Mass (g)]]="","",Table5[[#This Row],[Mass (g)]]*VLOOKUP(Table5[[#This Row],[Nuclide]],Doedata,4)*37000000000)</f>
        <v>1493911.9999999998</v>
      </c>
      <c r="E27" s="10" t="s">
        <v>30</v>
      </c>
      <c r="F27" s="10" t="s">
        <v>824</v>
      </c>
      <c r="G27" s="10">
        <v>1</v>
      </c>
      <c r="H27" s="10" t="s">
        <v>862</v>
      </c>
      <c r="I27" s="9" t="s">
        <v>885</v>
      </c>
      <c r="J27" s="27">
        <f>IF(Table5[[#This Row],[Activity (Bq)]]="","",Table5[[#This Row],[Activity (Bq)]]/37000000000)</f>
        <v>4.0375999999999994E-5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886</v>
      </c>
      <c r="B28" s="9" t="s">
        <v>533</v>
      </c>
      <c r="C28" s="19">
        <v>2.625E-8</v>
      </c>
      <c r="D28" s="31">
        <f>IF(Table5[[#This Row],[Mass (g)]]="","",Table5[[#This Row],[Mass (g)]]*VLOOKUP(Table5[[#This Row],[Nuclide]],Doedata,4)*37000000000)</f>
        <v>16608.375000000004</v>
      </c>
      <c r="E28" s="10" t="s">
        <v>30</v>
      </c>
      <c r="F28" s="10" t="s">
        <v>824</v>
      </c>
      <c r="G28" s="10">
        <v>1</v>
      </c>
      <c r="H28" s="10" t="s">
        <v>862</v>
      </c>
      <c r="I28" s="9" t="s">
        <v>886</v>
      </c>
      <c r="J28" s="27">
        <f>IF(Table5[[#This Row],[Activity (Bq)]]="","",Table5[[#This Row],[Activity (Bq)]]/37000000000)</f>
        <v>4.4887500000000011E-7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886</v>
      </c>
      <c r="B29" s="9" t="s">
        <v>534</v>
      </c>
      <c r="C29" s="19">
        <v>1.6388749999999999E-4</v>
      </c>
      <c r="D29" s="31">
        <f>IF(Table5[[#This Row],[Mass (g)]]="","",Table5[[#This Row],[Mass (g)]]*VLOOKUP(Table5[[#This Row],[Nuclide]],Doedata,4)*37000000000)</f>
        <v>377170.69249999995</v>
      </c>
      <c r="E29" s="10" t="s">
        <v>30</v>
      </c>
      <c r="F29" s="10" t="s">
        <v>824</v>
      </c>
      <c r="G29" s="10">
        <v>1</v>
      </c>
      <c r="H29" s="10" t="s">
        <v>862</v>
      </c>
      <c r="I29" s="9" t="s">
        <v>886</v>
      </c>
      <c r="J29" s="27">
        <f>IF(Table5[[#This Row],[Activity (Bq)]]="","",Table5[[#This Row],[Activity (Bq)]]/37000000000)</f>
        <v>1.0193802499999999E-5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886</v>
      </c>
      <c r="B30" s="9" t="s">
        <v>535</v>
      </c>
      <c r="C30" s="19">
        <v>1.0674999999999999E-5</v>
      </c>
      <c r="D30" s="31">
        <f>IF(Table5[[#This Row],[Mass (g)]]="","",Table5[[#This Row],[Mass (g)]]*VLOOKUP(Table5[[#This Row],[Nuclide]],Doedata,4)*37000000000)</f>
        <v>90054.299999999988</v>
      </c>
      <c r="E30" s="10" t="s">
        <v>30</v>
      </c>
      <c r="F30" s="10" t="s">
        <v>824</v>
      </c>
      <c r="G30" s="10">
        <v>1</v>
      </c>
      <c r="H30" s="10" t="s">
        <v>862</v>
      </c>
      <c r="I30" s="9" t="s">
        <v>886</v>
      </c>
      <c r="J30" s="27">
        <f>IF(Table5[[#This Row],[Activity (Bq)]]="","",Table5[[#This Row],[Activity (Bq)]]/37000000000)</f>
        <v>2.4338999999999997E-6</v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886</v>
      </c>
      <c r="B31" s="9" t="s">
        <v>536</v>
      </c>
      <c r="C31" s="19">
        <v>3.9199999999999996E-7</v>
      </c>
      <c r="D31" s="31">
        <f>IF(Table5[[#This Row],[Mass (g)]]="","",Table5[[#This Row],[Mass (g)]]*VLOOKUP(Table5[[#This Row],[Nuclide]],Doedata,4)*37000000000)</f>
        <v>1493911.9999999998</v>
      </c>
      <c r="E31" s="10" t="s">
        <v>30</v>
      </c>
      <c r="F31" s="10" t="s">
        <v>824</v>
      </c>
      <c r="G31" s="10">
        <v>1</v>
      </c>
      <c r="H31" s="10" t="s">
        <v>862</v>
      </c>
      <c r="I31" s="9" t="s">
        <v>886</v>
      </c>
      <c r="J31" s="27">
        <f>IF(Table5[[#This Row],[Activity (Bq)]]="","",Table5[[#This Row],[Activity (Bq)]]/37000000000)</f>
        <v>4.0375999999999994E-5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D32" s="31" t="str">
        <f>IF(Table5[[#This Row],[Mass (g)]]="","",Table5[[#This Row],[Mass (g)]]*VLOOKUP(Table5[[#This Row],[Nuclide]],Doedata,4)*37000000000)</f>
        <v/>
      </c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D33" s="31" t="str">
        <f>IF(Table5[[#This Row],[Mass (g)]]="","",Table5[[#This Row],[Mass (g)]]*VLOOKUP(Table5[[#This Row],[Nuclide]],Doedata,4)*37000000000)</f>
        <v/>
      </c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J37" s="27" t="str">
        <f>IF(Table5[[#This Row],[Activity (Bq)]]="","",Table5[[#This Row],[Activity (Bq)]]/37000000000)</f>
        <v/>
      </c>
      <c r="K37" s="19"/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2011-06-14T05:16:56Z</dcterms:modified>
</cp:coreProperties>
</file>