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 s="1"/>
  <c r="D208"/>
  <c r="J208" s="1"/>
  <c r="D24"/>
  <c r="J24" s="1"/>
  <c r="D24" i="4"/>
  <c r="J24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/>
  <c r="D31"/>
  <c r="J31" s="1"/>
  <c r="D32"/>
  <c r="J32" s="1"/>
  <c r="D33"/>
  <c r="J33" s="1"/>
  <c r="D34"/>
  <c r="J34" s="1"/>
  <c r="D35"/>
  <c r="J35" s="1"/>
  <c r="D36"/>
  <c r="J36" s="1"/>
  <c r="D37"/>
  <c r="J37"/>
  <c r="D38"/>
  <c r="J38" s="1"/>
  <c r="D39"/>
  <c r="J39" s="1"/>
  <c r="D40"/>
  <c r="J40" s="1"/>
  <c r="D41"/>
  <c r="J41" s="1"/>
  <c r="D42"/>
  <c r="J42" s="1"/>
  <c r="D43"/>
  <c r="J43" s="1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<sst xmlns="http://schemas.openxmlformats.org/spreadsheetml/2006/main" count="3325" uniqueCount="891">
  <si>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</si>
  <si>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</si>
  <si>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</si>
  <si>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</si>
  <si>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</si>
  <si>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</si>
  <si>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</si>
  <si>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</si>
  <si>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</si>
  <si>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</si>
  <si>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</si>
  <si>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</si>
  <si>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</si>
  <si>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</si>
  <si>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</si>
  <si>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</si>
  <si>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</si>
  <si>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</si>
  <si>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</si>
  <si>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</si>
  <si>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</si>
  <si>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</si>
  <si>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</si>
  <si>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</si>
  <si>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</si>
  <si>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</si>
  <si>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</si>
  <si>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</si>
  <si>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</si>
  <si>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</si>
  <si>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</si>
  <si>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</si>
  <si>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</si>
  <si>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</si>
  <si>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</si>
  <si>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</si>
  <si>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</si>
  <si>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</si>
  <si>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</si>
  <si>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</si>
  <si>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</si>
  <si>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</si>
  <si>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</si>
  <si>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</si>
  <si>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</si>
  <si>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</si>
  <si>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</si>
  <si>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</si>
  <si>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</si>
  <si>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</si>
  <si>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</si>
  <si>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</si>
  <si>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</si>
  <si>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</si>
  <si>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</si>
  <si>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</si>
  <si>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</si>
  <si>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</si>
  <si>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</si>
  <si>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</si>
  <si>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</si>
  <si>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</si>
  <si>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</si>
  <si>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</si>
  <si>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</si>
  <si>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</si>
  <si>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</si>
  <si>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</si>
  <si>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</si>
  <si>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</si>
  <si>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</si>
  <si>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</si>
  <si>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</si>
  <si>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</si>
  <si>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</si>
  <si>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</si>
  <si>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</si>
  <si>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</si>
  <si>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</si>
  <si>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</si>
  <si>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</si>
  <si>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</si>
  <si>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</si>
  <si>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</si>
  <si>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</si>
  <si>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</si>
  <si>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</si>
  <si>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</si>
  <si>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</si>
  <si>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</si>
  <si>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</si>
  <si>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</si>
  <si>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</si>
  <si>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</si>
  <si>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</si>
  <si>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</si>
  <si>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</si>
  <si>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</si>
  <si>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</si>
  <si>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</si>
  <si>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</si>
  <si>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</si>
  <si>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</si>
  <si>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</si>
  <si>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</si>
  <si>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</si>
  <si>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</si>
  <si>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</si>
  <si>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</si>
  <si>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</si>
  <si>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</si>
  <si>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</si>
  <si>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</si>
  <si>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</si>
  <si>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</si>
  <si>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</si>
  <si>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</si>
  <si>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</si>
  <si>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</si>
  <si>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</si>
  <si>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</si>
  <si>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</si>
  <si>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</si>
  <si>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</si>
  <si>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</si>
  <si>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</si>
  <si>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</si>
  <si>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</si>
  <si>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</si>
  <si>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</si>
  <si>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</si>
  <si>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</si>
  <si>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</si>
  <si>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</si>
  <si>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</si>
  <si>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</si>
  <si>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</si>
  <si>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</si>
  <si>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</si>
  <si>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</si>
  <si>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</si>
  <si>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</si>
  <si>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</si>
  <si>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</si>
  <si>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</si>
  <si>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</si>
  <si>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</si>
  <si>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</si>
  <si>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</si>
  <si>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</si>
  <si>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</si>
  <si>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</si>
  <si>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</si>
  <si>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</si>
  <si>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</si>
  <si>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</si>
  <si>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</si>
  <si>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</si>
  <si>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</si>
  <si>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</si>
  <si>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</si>
  <si>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</si>
  <si>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</si>
  <si>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</si>
  <si>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</si>
  <si>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</si>
  <si>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</si>
  <si>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</si>
  <si>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</si>
  <si>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</si>
  <si>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</si>
  <si>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</si>
  <si>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</si>
  <si>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</si>
  <si>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</si>
  <si>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</si>
  <si>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</si>
  <si>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</si>
  <si>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</si>
  <si>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</si>
  <si>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</si>
  <si>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</si>
  <si>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</si>
  <si>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</si>
  <si>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</si>
  <si>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</si>
  <si>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</si>
  <si>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</si>
  <si>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</si>
  <si>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</si>
  <si>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</si>
  <si>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</si>
  <si>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</si>
  <si>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</si>
  <si>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</si>
  <si>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</si>
  <si>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</si>
  <si>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</si>
  <si>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</si>
  <si>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</si>
  <si>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</si>
  <si>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</si>
  <si>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</si>
  <si>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</si>
  <si>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</si>
  <si>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</si>
  <si>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</si>
  <si>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</si>
  <si>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</si>
  <si>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</si>
  <si>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</si>
  <si>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</si>
  <si>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</si>
  <si>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</si>
  <si>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</si>
  <si>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</si>
  <si>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</si>
  <si>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</si>
  <si>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</si>
  <si>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</si>
  <si>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</si>
  <si>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</si>
  <si>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</si>
  <si>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</si>
  <si>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</si>
  <si>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</si>
  <si>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</si>
  <si>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</si>
  <si>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</si>
  <si>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</si>
  <si>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</si>
  <si>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</si>
  <si>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</si>
  <si>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</si>
  <si>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</si>
  <si>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</si>
  <si>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</si>
  <si>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</si>
  <si>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</si>
  <si>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</si>
  <si>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</si>
  <si>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</si>
  <si>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</si>
  <si>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</si>
  <si>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</si>
  <si>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</si>
  <si>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</si>
  <si>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</si>
  <si>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</si>
  <si>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</si>
  <si>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</si>
  <si>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</si>
  <si>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</si>
  <si>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</si>
  <si>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</si>
  <si>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</si>
  <si>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</si>
  <si>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</si>
  <si>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</si>
  <si>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</si>
  <si>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</si>
  <si>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</si>
  <si>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</si>
  <si>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</si>
  <si>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</si>
  <si>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</si>
  <si>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</si>
  <si>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</si>
  <si>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</si>
  <si>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</si>
  <si>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</si>
  <si>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</si>
  <si>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</si>
  <si>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</si>
  <si>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</si>
  <si>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</si>
  <si>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</si>
  <si>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</si>
  <si>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</si>
  <si>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</si>
  <si>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</si>
  <si>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</si>
  <si>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</si>
  <si>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</si>
  <si>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</si>
  <si>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</si>
  <si>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</si>
  <si>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</si>
  <si>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</si>
  <si>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</si>
  <si>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</si>
  <si>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</si>
  <si>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</si>
  <si>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</si>
  <si>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</si>
  <si>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</si>
  <si>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</si>
  <si>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</si>
  <si>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</si>
  <si>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</si>
  <si>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</si>
  <si>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</si>
  <si>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</si>
  <si>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</si>
  <si>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</si>
  <si>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</si>
  <si>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</si>
  <si>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</si>
  <si>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</si>
  <si>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</si>
  <si>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</si>
  <si>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</si>
  <si>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</si>
  <si>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</si>
  <si>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</si>
  <si>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</si>
  <si>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</si>
  <si>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</si>
  <si>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</si>
  <si>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</si>
  <si>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</si>
  <si>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</si>
  <si>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</si>
  <si>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</si>
  <si>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</si>
  <si>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</si>
  <si>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</si>
  <si>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</si>
  <si>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</si>
  <si>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</si>
  <si>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</si>
  <si>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</si>
  <si>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</si>
  <si>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</si>
  <si>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</si>
  <si>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</si>
  <si>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</si>
  <si>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</si>
  <si>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</si>
  <si>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</si>
  <si>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</si>
  <si>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</si>
  <si>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</si>
  <si>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</si>
  <si>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</si>
  <si>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</si>
  <si>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</si>
  <si>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</si>
  <si>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</si>
  <si>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</si>
  <si>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</si>
  <si>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</si>
  <si>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</si>
  <si>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</si>
  <si>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</si>
  <si>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</si>
  <si>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</si>
  <si>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</si>
  <si>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</si>
  <si>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</si>
  <si>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</si>
  <si>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</si>
  <si>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</si>
  <si>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</si>
  <si>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</si>
  <si>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</si>
  <si>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</si>
  <si>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</si>
  <si>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</si>
  <si>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</si>
  <si>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</si>
  <si>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</si>
  <si>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</si>
  <si>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</si>
  <si>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</si>
  <si>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</si>
  <si>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</si>
  <si>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</si>
  <si>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</si>
  <si>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</si>
  <si>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</si>
  <si>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</si>
  <si>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</si>
  <si>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</si>
  <si>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</si>
  <si>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</si>
  <si>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</si>
  <si>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</si>
  <si>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</si>
  <si>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</si>
  <si>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</si>
  <si>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</si>
  <si>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</si>
  <si>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</si>
  <si>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</si>
  <si>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</si>
  <si>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</si>
  <si>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</si>
  <si>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</si>
  <si>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</si>
  <si>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</si>
  <si>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</si>
  <si>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</si>
  <si>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</si>
  <si>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</si>
  <si>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</si>
  <si>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</si>
  <si>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</si>
  <si>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</si>
  <si>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</si>
  <si>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</si>
  <si>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</si>
  <si>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</si>
  <si>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</si>
  <si>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</si>
  <si>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</si>
  <si>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</si>
  <si>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</si>
  <si>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</si>
  <si>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</si>
  <si>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</si>
  <si>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</si>
  <si>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</si>
  <si>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</si>
  <si>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</si>
  <si>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</si>
  <si>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</si>
  <si>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</si>
  <si>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</si>
  <si>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</si>
  <si>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</si>
  <si>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</si>
  <si>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</si>
  <si>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</si>
  <si>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</si>
  <si>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</si>
  <si>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</si>
  <si>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</si>
  <si>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</si>
  <si>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</si>
  <si>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</si>
  <si>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</si>
  <si>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</si>
  <si>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</si>
  <si>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</si>
  <si>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</si>
  <si>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</si>
  <si>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</si>
  <si>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</si>
  <si>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</si>
  <si>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</si>
  <si>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</si>
  <si>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</si>
  <si>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</si>
  <si>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</si>
  <si>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</si>
  <si>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</si>
  <si>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</si>
  <si>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</si>
  <si>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</si>
  <si>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</si>
  <si>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</si>
  <si>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</si>
  <si>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</si>
  <si>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</si>
  <si>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</si>
  <si>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</si>
  <si>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</si>
  <si>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</si>
  <si>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</si>
  <si>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</si>
  <si>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</si>
  <si>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</si>
  <si>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</si>
  <si>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</si>
  <si>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</si>
  <si>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</si>
  <si>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</si>
  <si>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</si>
  <si>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</si>
  <si>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</si>
  <si>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</si>
  <si>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</si>
  <si>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</si>
  <si>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</si>
  <si>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</si>
  <si>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</si>
  <si>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</si>
  <si>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</si>
  <si>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</si>
  <si>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</si>
  <si>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</si>
  <si>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</si>
  <si>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</si>
  <si>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</si>
  <si>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</si>
  <si>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</si>
  <si>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</si>
  <si>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</si>
  <si>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</si>
  <si>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</si>
  <si>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</si>
  <si>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</si>
  <si>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</si>
  <si>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</si>
  <si>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</si>
  <si>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</si>
  <si>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</si>
  <si>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</si>
  <si>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</si>
  <si>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</si>
  <si>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</si>
  <si>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</si>
  <si>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</si>
  <si>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</si>
  <si>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</si>
  <si>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</si>
  <si>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</si>
  <si>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</si>
  <si>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</si>
  <si>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</si>
  <si>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</si>
  <si>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</si>
  <si>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</si>
  <si>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</si>
  <si>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</si>
  <si>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</si>
  <si>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</si>
  <si>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</si>
  <si>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</si>
  <si>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</si>
  <si>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</si>
  <si>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</si>
  <si>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</si>
  <si>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</si>
  <si>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</si>
  <si>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</si>
  <si>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</si>
  <si>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</si>
  <si>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</si>
  <si>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</si>
  <si>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</si>
  <si>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</si>
  <si>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</si>
  <si>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</si>
  <si>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</si>
  <si>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</si>
  <si>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</si>
  <si>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</si>
  <si>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</si>
  <si>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</si>
  <si>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</si>
  <si>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</si>
  <si>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</si>
  <si>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</si>
  <si>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</si>
  <si>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</si>
  <si>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</si>
  <si>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</si>
  <si>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</si>
  <si>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</si>
  <si>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</si>
  <si>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</si>
  <si>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</si>
  <si>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</si>
  <si>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</si>
  <si>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</si>
  <si>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</si>
  <si>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</si>
  <si>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</si>
  <si>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</si>
  <si>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</si>
  <si>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</si>
  <si>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</si>
  <si>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</si>
  <si>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</si>
  <si>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</si>
  <si>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</si>
  <si>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</si>
  <si>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</si>
  <si>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</si>
  <si>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</si>
  <si>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</si>
  <si>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</si>
  <si>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</si>
  <si>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</si>
  <si>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</si>
  <si>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</si>
  <si>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</si>
  <si>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</si>
  <si>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</si>
  <si>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</si>
  <si>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</si>
  <si>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</si>
  <si>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</si>
  <si>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</si>
  <si>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</si>
  <si>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</si>
  <si>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</si>
  <si>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</si>
  <si>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</si>
  <si>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</si>
  <si>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</si>
  <si>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</si>
  <si>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</si>
  <si>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</si>
  <si>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</si>
  <si>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</si>
  <si>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</si>
  <si>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</si>
  <si>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</si>
  <si>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</si>
  <si>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</si>
  <si>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</si>
  <si>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</si>
  <si>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</si>
  <si>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</si>
  <si>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</si>
  <si>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</si>
  <si>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</si>
  <si>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</si>
  <si>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</si>
  <si>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</si>
  <si>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</si>
  <si>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</si>
  <si>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</si>
  <si>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</si>
  <si>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</si>
  <si>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</si>
  <si>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</si>
  <si>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</si>
  <si>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</si>
  <si>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</si>
  <si>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</si>
  <si>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</si>
  <si>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</si>
  <si>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</si>
  <si>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</si>
  <si>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</si>
  <si>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</si>
  <si>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</si>
  <si>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</si>
  <si>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</si>
  <si>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</si>
  <si>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</si>
  <si>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</si>
  <si>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</si>
  <si>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</si>
  <si>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</si>
  <si>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</si>
  <si>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</si>
  <si>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</si>
  <si>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</si>
  <si>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</si>
  <si>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</si>
  <si>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</si>
  <si>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</si>
  <si>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</si>
  <si>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</si>
  <si>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</si>
  <si>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</si>
  <si>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</si>
  <si>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</si>
  <si>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</si>
  <si>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</si>
  <si>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</si>
  <si>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</si>
  <si>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</si>
  <si>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</si>
  <si>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</si>
  <si>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</si>
  <si>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</si>
  <si>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</si>
  <si>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</si>
  <si>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</si>
  <si>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</si>
  <si>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</si>
  <si>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</si>
  <si>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</si>
  <si>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</si>
  <si>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</si>
  <si>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</si>
  <si>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</si>
  <si>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</si>
  <si>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</si>
  <si>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</si>
  <si>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</si>
  <si>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</si>
  <si>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</si>
  <si>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</si>
  <si>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</si>
  <si>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</si>
  <si>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</si>
  <si>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</si>
  <si>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</si>
  <si>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</si>
  <si>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</si>
  <si>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</si>
  <si>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</si>
  <si>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</si>
  <si>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</si>
  <si>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</si>
  <si>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</si>
  <si>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</si>
  <si>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</si>
  <si>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</si>
  <si>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</si>
  <si>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</si>
  <si>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</si>
  <si>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</si>
  <si>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</si>
  <si>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</si>
  <si>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</si>
  <si>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</si>
  <si>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</si>
  <si>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</si>
  <si>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</si>
  <si>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</si>
  <si>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</si>
  <si>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</si>
  <si>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</si>
  <si>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</si>
  <si>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</si>
  <si>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</si>
  <si>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</si>
  <si>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</si>
  <si>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</si>
  <si>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</si>
  <si>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</si>
  <si>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</si>
  <si>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</si>
  <si>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</si>
  <si>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</si>
  <si>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</si>
  <si>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</si>
  <si>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</si>
  <si>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</si>
  <si>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</si>
  <si>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</si>
  <si>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</si>
  <si>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</si>
  <si>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</si>
  <si>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</si>
  <si>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</si>
  <si>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</si>
  <si>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</si>
  <si>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</si>
  <si>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</si>
  <si>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</si>
  <si>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</si>
  <si>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</si>
  <si>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</si>
  <si>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</si>
  <si>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</si>
  <si>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</si>
  <si>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</si>
  <si>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</si>
  <si>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</si>
  <si>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</si>
  <si>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</si>
  <si>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</si>
  <si>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</si>
  <si>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</si>
  <si>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</si>
  <si>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</si>
  <si>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</si>
  <si>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</si>
  <si>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</si>
  <si>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</si>
  <si>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</si>
  <si>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</si>
  <si>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</si>
  <si>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</si>
  <si>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</si>
  <si>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</si>
  <si>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</si>
  <si>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</si>
  <si>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</si>
  <si>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</si>
  <si>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</si>
  <si>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</si>
  <si>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</si>
  <si>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</si>
  <si>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</si>
  <si>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</si>
  <si>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</si>
  <si>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</si>
  <si>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</si>
  <si>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</si>
  <si>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</si>
  <si>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</si>
  <si>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</si>
  <si>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</si>
  <si>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</si>
  <si>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</si>
  <si>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</si>
  <si>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</si>
  <si>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</si>
  <si>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</si>
  <si>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</si>
  <si>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</si>
  <si>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</si>
  <si>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</si>
  <si>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</si>
  <si>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</si>
  <si>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</si>
  <si>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</si>
  <si>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</si>
  <si>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</si>
  <si>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</si>
  <si>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</si>
  <si>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</si>
  <si>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</si>
  <si>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</si>
  <si>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</si>
  <si>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</si>
  <si>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</si>
  <si>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</si>
  <si>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</si>
  <si>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</si>
  <si>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</si>
  <si>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</si>
  <si>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</si>
  <si>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</si>
  <si>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</si>
  <si>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</si>
  <si>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</si>
  <si>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</si>
  <si>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</si>
  <si>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</si>
  <si>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</si>
  <si>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</si>
  <si>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</si>
  <si>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</si>
  <si>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</si>
  <si>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</si>
  <si>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</si>
  <si>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</si>
  <si>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</si>
  <si>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</si>
  <si>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</si>
  <si>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</si>
  <si>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</si>
  <si>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</si>
  <si>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</si>
  <si>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</si>
  <si>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</si>
  <si>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</si>
  <si>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</si>
  <si>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</si>
  <si>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</si>
  <si>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</si>
  <si>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</si>
  <si>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</si>
  <si>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</si>
  <si>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</si>
  <si>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</si>
  <si>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</si>
  <si>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</si>
  <si>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</si>
  <si>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</si>
  <si>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</si>
  <si>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</si>
  <si>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</si>
  <si>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</si>
  <si>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</si>
  <si>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</si>
  <si>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</si>
  <si>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</si>
  <si>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</si>
  <si>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</si>
  <si>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</si>
  <si>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</si>
  <si>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</si>
  <si>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</si>
  <si>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</si>
  <si>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</si>
  <si>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</si>
  <si>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Costello</t>
  </si>
  <si>
    <t>Alison</t>
  </si>
  <si>
    <t>LANL</t>
  </si>
  <si>
    <t>SM 30 Bikini Atoll Rd</t>
  </si>
  <si>
    <t>Los Alamos</t>
  </si>
  <si>
    <t>NM</t>
  </si>
  <si>
    <t>USA</t>
  </si>
  <si>
    <t>505-606-0806/505-480-3261</t>
  </si>
  <si>
    <t>3326/3480</t>
  </si>
  <si>
    <t>10-2</t>
  </si>
  <si>
    <t>Sample 1</t>
  </si>
  <si>
    <t>Sample 2</t>
  </si>
  <si>
    <t>Sample 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</si>
</sst>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1F497D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5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/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I18" sqref="I18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880</v>
      </c>
    </row>
    <row r="5" spans="1:3">
      <c r="A5" s="18" t="s">
        <v>10</v>
      </c>
      <c r="B5" s="39" t="s">
        <v>881</v>
      </c>
      <c r="C5" s="9" t="s">
        <v>875</v>
      </c>
    </row>
    <row r="6" spans="1:3">
      <c r="A6" s="18" t="s">
        <v>11</v>
      </c>
      <c r="B6" s="11"/>
    </row>
    <row r="7" spans="1:3">
      <c r="A7" s="18" t="s">
        <v>13</v>
      </c>
      <c r="B7" s="11" t="s">
        <v>882</v>
      </c>
    </row>
    <row r="8" spans="1:3">
      <c r="A8" s="18" t="s">
        <v>14</v>
      </c>
      <c r="B8" s="11" t="s">
        <v>883</v>
      </c>
    </row>
    <row r="9" spans="1:3">
      <c r="A9" s="18" t="s">
        <v>15</v>
      </c>
      <c r="B9" s="11">
        <v>87545</v>
      </c>
    </row>
    <row r="10" spans="1:3">
      <c r="A10" s="18" t="s">
        <v>809</v>
      </c>
      <c r="B10" s="11" t="s">
        <v>884</v>
      </c>
    </row>
    <row r="11" spans="1:3">
      <c r="A11" s="18" t="s">
        <v>26</v>
      </c>
      <c r="B11" s="11" t="s">
        <v>885</v>
      </c>
    </row>
    <row r="12" spans="1:3">
      <c r="A12" s="18" t="s">
        <v>839</v>
      </c>
      <c r="B12" s="23" t="s">
        <v>886</v>
      </c>
    </row>
    <row r="13" spans="1:3">
      <c r="A13" s="18" t="s">
        <v>16</v>
      </c>
      <c r="B13" s="12">
        <v>40667</v>
      </c>
    </row>
    <row r="14" spans="1:3">
      <c r="A14" s="18" t="s">
        <v>41</v>
      </c>
      <c r="B14" s="40" t="s">
        <v>887</v>
      </c>
    </row>
    <row r="15" spans="1:3">
      <c r="A15" s="18" t="s">
        <v>40</v>
      </c>
      <c r="B15" s="12">
        <v>40672</v>
      </c>
      <c r="C15" s="9" t="s">
        <v>854</v>
      </c>
    </row>
    <row r="16" spans="1:3">
      <c r="A16" s="18" t="s">
        <v>811</v>
      </c>
      <c r="B16" s="14">
        <v>40679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>
        <v>3</v>
      </c>
      <c r="C18" s="9" t="s">
        <v>43</v>
      </c>
    </row>
    <row r="19" spans="1:34">
      <c r="A19" s="18" t="s">
        <v>808</v>
      </c>
      <c r="B19" s="11">
        <v>3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>
        <v>1</v>
      </c>
      <c r="B24" s="41" t="s">
        <v>533</v>
      </c>
      <c r="C24" s="19">
        <v>2.959E-5</v>
      </c>
      <c r="D24" s="31">
        <f>IF(Table5[[#This Row],[Mass (g)]]="","",Table5[[#This Row],[Mass (g)]]*VLOOKUP(Table5[[#This Row],[Nuclide]],Doedata,4)*37000000000)</f>
        <v>18721593</v>
      </c>
      <c r="E24" s="10" t="s">
        <v>819</v>
      </c>
      <c r="F24" s="10" t="s">
        <v>824</v>
      </c>
      <c r="G24" s="10">
        <v>1</v>
      </c>
      <c r="H24" s="10" t="s">
        <v>863</v>
      </c>
      <c r="I24" s="44" t="s">
        <v>888</v>
      </c>
      <c r="J24" s="27">
        <f>IF(Table5[[#This Row],[Activity (Bq)]]="","",Table5[[#This Row],[Activity (Bq)]]/37000000000)</f>
        <v>5.0598899999999998E-4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>
        <v>1</v>
      </c>
      <c r="B25" s="41" t="s">
        <v>534</v>
      </c>
      <c r="C25" s="19">
        <v>0.25274432999999996</v>
      </c>
      <c r="D25" s="31">
        <f>IF(Table5[[#This Row],[Mass (g)]]="","",Table5[[#This Row],[Mass (g)]]*VLOOKUP(Table5[[#This Row],[Nuclide]],Doedata,4)*37000000000)</f>
        <v>581665801.06199992</v>
      </c>
      <c r="E25" s="10" t="s">
        <v>819</v>
      </c>
      <c r="F25" s="10" t="s">
        <v>824</v>
      </c>
      <c r="G25" s="10">
        <v>1</v>
      </c>
      <c r="H25" s="10" t="s">
        <v>863</v>
      </c>
      <c r="I25" s="44" t="s">
        <v>888</v>
      </c>
      <c r="J25" s="27">
        <f>IF(Table5[[#This Row],[Activity (Bq)]]="","",Table5[[#This Row],[Activity (Bq)]]/37000000000)</f>
        <v>1.5720697325999997E-2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>
        <v>1</v>
      </c>
      <c r="B26" s="41" t="s">
        <v>535</v>
      </c>
      <c r="C26" s="19">
        <v>1.5854860000000002E-2</v>
      </c>
      <c r="D26" s="31">
        <f>IF(Table5[[#This Row],[Mass (g)]]="","",Table5[[#This Row],[Mass (g)]]*VLOOKUP(Table5[[#This Row],[Nuclide]],Doedata,4)*37000000000)</f>
        <v>133751598.96000002</v>
      </c>
      <c r="E26" s="10" t="s">
        <v>819</v>
      </c>
      <c r="F26" s="10" t="s">
        <v>824</v>
      </c>
      <c r="G26" s="10">
        <v>1</v>
      </c>
      <c r="H26" s="10" t="s">
        <v>863</v>
      </c>
      <c r="I26" s="44" t="s">
        <v>888</v>
      </c>
      <c r="J26" s="27">
        <f>IF(Table5[[#This Row],[Activity (Bq)]]="","",Table5[[#This Row],[Activity (Bq)]]/37000000000)</f>
        <v>3.6149080800000006E-3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>
        <v>1</v>
      </c>
      <c r="B27" s="41" t="s">
        <v>536</v>
      </c>
      <c r="C27" s="19">
        <v>2.4210000000000003E-4</v>
      </c>
      <c r="D27" s="31">
        <f>IF(Table5[[#This Row],[Mass (g)]]="","",Table5[[#This Row],[Mass (g)]]*VLOOKUP(Table5[[#This Row],[Nuclide]],Doedata,4)*37000000000)</f>
        <v>922643100</v>
      </c>
      <c r="E27" s="10" t="s">
        <v>819</v>
      </c>
      <c r="F27" s="10" t="s">
        <v>824</v>
      </c>
      <c r="G27" s="10">
        <v>1</v>
      </c>
      <c r="H27" s="10" t="s">
        <v>863</v>
      </c>
      <c r="I27" s="44" t="s">
        <v>888</v>
      </c>
      <c r="J27" s="27">
        <f>IF(Table5[[#This Row],[Activity (Bq)]]="","",Table5[[#This Row],[Activity (Bq)]]/37000000000)</f>
        <v>2.4936300000000002E-2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>
        <v>1</v>
      </c>
      <c r="B28" s="41" t="s">
        <v>537</v>
      </c>
      <c r="C28" s="19">
        <v>1.2912000000000001E-4</v>
      </c>
      <c r="D28" s="31">
        <f>IF(Table5[[#This Row],[Mass (g)]]="","",Table5[[#This Row],[Mass (g)]]*VLOOKUP(Table5[[#This Row],[Nuclide]],Doedata,4)*37000000000)</f>
        <v>18775.339200000006</v>
      </c>
      <c r="E28" s="10" t="s">
        <v>819</v>
      </c>
      <c r="F28" s="10" t="s">
        <v>824</v>
      </c>
      <c r="G28" s="10">
        <v>1</v>
      </c>
      <c r="H28" s="10" t="s">
        <v>863</v>
      </c>
      <c r="I28" s="44" t="s">
        <v>888</v>
      </c>
      <c r="J28" s="27">
        <f>IF(Table5[[#This Row],[Activity (Bq)]]="","",Table5[[#This Row],[Activity (Bq)]]/37000000000)</f>
        <v>5.0744160000000014E-7</v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>
        <v>1</v>
      </c>
      <c r="B29" s="41" t="s">
        <v>77</v>
      </c>
      <c r="C29" s="19">
        <v>1.9466177952438533E-4</v>
      </c>
      <c r="D29" s="31">
        <f>IF(Table5[[#This Row],[Mass (g)]]="","",Table5[[#This Row],[Mass (g)]]*VLOOKUP(Table5[[#This Row],[Nuclide]],Doedata,4)*37000000000)</f>
        <v>24704526.439439744</v>
      </c>
      <c r="E29" s="10" t="s">
        <v>819</v>
      </c>
      <c r="F29" s="10" t="s">
        <v>824</v>
      </c>
      <c r="G29" s="10">
        <v>1</v>
      </c>
      <c r="H29" s="10" t="s">
        <v>863</v>
      </c>
      <c r="I29" s="44" t="s">
        <v>888</v>
      </c>
      <c r="J29" s="27">
        <f>IF(Table5[[#This Row],[Activity (Bq)]]="","",Table5[[#This Row],[Activity (Bq)]]/37000000000)</f>
        <v>6.6768990376864169E-4</v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A31" s="9">
        <v>2</v>
      </c>
      <c r="B31" s="42" t="s">
        <v>533</v>
      </c>
      <c r="C31" s="19">
        <v>1.2979999999999999E-5</v>
      </c>
      <c r="D31" s="31">
        <f>IF(Table5[[#This Row],[Mass (g)]]="","",Table5[[#This Row],[Mass (g)]]*VLOOKUP(Table5[[#This Row],[Nuclide]],Doedata,4)*37000000000)</f>
        <v>8212446.0000000009</v>
      </c>
      <c r="E31" s="44" t="s">
        <v>819</v>
      </c>
      <c r="F31" s="44" t="s">
        <v>824</v>
      </c>
      <c r="G31" s="10">
        <v>1</v>
      </c>
      <c r="H31" s="44" t="s">
        <v>863</v>
      </c>
      <c r="I31" s="44" t="s">
        <v>889</v>
      </c>
      <c r="J31" s="27">
        <f>IF(Table5[[#This Row],[Activity (Bq)]]="","",Table5[[#This Row],[Activity (Bq)]]/37000000000)</f>
        <v>2.2195800000000002E-4</v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A32" s="9">
        <v>2</v>
      </c>
      <c r="B32" s="42" t="s">
        <v>534</v>
      </c>
      <c r="C32" s="19">
        <v>0.11086925999999998</v>
      </c>
      <c r="D32" s="31">
        <f>IF(Table5[[#This Row],[Mass (g)]]="","",Table5[[#This Row],[Mass (g)]]*VLOOKUP(Table5[[#This Row],[Nuclide]],Doedata,4)*37000000000)</f>
        <v>255154514.96399993</v>
      </c>
      <c r="E32" s="44" t="s">
        <v>819</v>
      </c>
      <c r="F32" s="44" t="s">
        <v>824</v>
      </c>
      <c r="G32" s="10">
        <v>1</v>
      </c>
      <c r="H32" s="44" t="s">
        <v>863</v>
      </c>
      <c r="I32" s="44" t="s">
        <v>889</v>
      </c>
      <c r="J32" s="27">
        <f>IF(Table5[[#This Row],[Activity (Bq)]]="","",Table5[[#This Row],[Activity (Bq)]]/37000000000)</f>
        <v>6.8960679719999984E-3</v>
      </c>
      <c r="AD32" s="30" t="s">
        <v>64</v>
      </c>
      <c r="AE32" s="18"/>
      <c r="AF32" s="18"/>
      <c r="AG32" s="18" t="s">
        <v>857</v>
      </c>
      <c r="AH32" s="18"/>
    </row>
    <row r="33" spans="1:34">
      <c r="A33" s="9">
        <v>2</v>
      </c>
      <c r="B33" s="42" t="s">
        <v>535</v>
      </c>
      <c r="C33" s="19">
        <v>6.9549199999999999E-3</v>
      </c>
      <c r="D33" s="31">
        <f>IF(Table5[[#This Row],[Mass (g)]]="","",Table5[[#This Row],[Mass (g)]]*VLOOKUP(Table5[[#This Row],[Nuclide]],Doedata,4)*37000000000)</f>
        <v>58671705.119999997</v>
      </c>
      <c r="E33" s="44" t="s">
        <v>819</v>
      </c>
      <c r="F33" s="44" t="s">
        <v>824</v>
      </c>
      <c r="G33" s="10">
        <v>1</v>
      </c>
      <c r="H33" s="44" t="s">
        <v>863</v>
      </c>
      <c r="I33" s="44" t="s">
        <v>889</v>
      </c>
      <c r="J33" s="27">
        <f>IF(Table5[[#This Row],[Activity (Bq)]]="","",Table5[[#This Row],[Activity (Bq)]]/37000000000)</f>
        <v>1.58572176E-3</v>
      </c>
      <c r="AD33" s="30" t="s">
        <v>65</v>
      </c>
      <c r="AE33" s="18"/>
      <c r="AF33" s="18"/>
      <c r="AG33" s="18" t="s">
        <v>858</v>
      </c>
      <c r="AH33" s="18"/>
    </row>
    <row r="34" spans="1:34">
      <c r="A34" s="9">
        <v>2</v>
      </c>
      <c r="B34" s="42" t="s">
        <v>536</v>
      </c>
      <c r="C34" s="19">
        <v>1.0619999999999999E-4</v>
      </c>
      <c r="D34" s="31">
        <f>IF(Table5[[#This Row],[Mass (g)]]="","",Table5[[#This Row],[Mass (g)]]*VLOOKUP(Table5[[#This Row],[Nuclide]],Doedata,4)*37000000000)</f>
        <v>404728200</v>
      </c>
      <c r="E34" s="44" t="s">
        <v>819</v>
      </c>
      <c r="F34" s="44" t="s">
        <v>824</v>
      </c>
      <c r="G34" s="10">
        <v>1</v>
      </c>
      <c r="H34" s="44" t="s">
        <v>863</v>
      </c>
      <c r="I34" s="44" t="s">
        <v>889</v>
      </c>
      <c r="J34" s="27">
        <f>IF(Table5[[#This Row],[Activity (Bq)]]="","",Table5[[#This Row],[Activity (Bq)]]/37000000000)</f>
        <v>1.09386E-2</v>
      </c>
      <c r="AD34" s="30" t="s">
        <v>66</v>
      </c>
      <c r="AE34" s="18"/>
      <c r="AF34" s="18"/>
      <c r="AG34" s="18" t="s">
        <v>859</v>
      </c>
      <c r="AH34" s="18"/>
    </row>
    <row r="35" spans="1:34">
      <c r="A35" s="9">
        <v>2</v>
      </c>
      <c r="B35" s="42" t="s">
        <v>537</v>
      </c>
      <c r="C35" s="19">
        <v>5.664E-5</v>
      </c>
      <c r="D35" s="31">
        <f>IF(Table5[[#This Row],[Mass (g)]]="","",Table5[[#This Row],[Mass (g)]]*VLOOKUP(Table5[[#This Row],[Nuclide]],Doedata,4)*37000000000)</f>
        <v>8236.0224000000017</v>
      </c>
      <c r="E35" s="44" t="s">
        <v>819</v>
      </c>
      <c r="F35" s="44" t="s">
        <v>824</v>
      </c>
      <c r="G35" s="10">
        <v>1</v>
      </c>
      <c r="H35" s="44" t="s">
        <v>863</v>
      </c>
      <c r="I35" s="44" t="s">
        <v>889</v>
      </c>
      <c r="J35" s="27">
        <f>IF(Table5[[#This Row],[Activity (Bq)]]="","",Table5[[#This Row],[Activity (Bq)]]/37000000000)</f>
        <v>2.2259520000000005E-7</v>
      </c>
      <c r="AD35" s="30" t="s">
        <v>67</v>
      </c>
      <c r="AE35" s="18"/>
      <c r="AF35" s="18"/>
      <c r="AG35" s="18" t="s">
        <v>860</v>
      </c>
      <c r="AH35" s="18"/>
    </row>
    <row r="36" spans="1:34">
      <c r="A36" s="9">
        <v>2</v>
      </c>
      <c r="B36" s="42" t="s">
        <v>77</v>
      </c>
      <c r="C36" s="19">
        <v>8.539066908504634E-5</v>
      </c>
      <c r="D36" s="31">
        <f>IF(Table5[[#This Row],[Mass (g)]]="","",Table5[[#This Row],[Mass (g)]]*VLOOKUP(Table5[[#This Row],[Nuclide]],Doedata,4)*37000000000)</f>
        <v>10836929.813583231</v>
      </c>
      <c r="E36" s="44" t="s">
        <v>819</v>
      </c>
      <c r="F36" s="44" t="s">
        <v>824</v>
      </c>
      <c r="G36" s="10">
        <v>1</v>
      </c>
      <c r="H36" s="44" t="s">
        <v>863</v>
      </c>
      <c r="I36" s="44" t="s">
        <v>889</v>
      </c>
      <c r="J36" s="27">
        <f>IF(Table5[[#This Row],[Activity (Bq)]]="","",Table5[[#This Row],[Activity (Bq)]]/37000000000)</f>
        <v>2.9288999496170895E-4</v>
      </c>
      <c r="AD36" s="30" t="s">
        <v>68</v>
      </c>
      <c r="AE36" s="18"/>
      <c r="AF36" s="18"/>
      <c r="AG36" s="18" t="s">
        <v>861</v>
      </c>
      <c r="AH36" s="18"/>
    </row>
    <row r="37" spans="1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1:34">
      <c r="A38" s="9">
        <v>3</v>
      </c>
      <c r="B38" s="43" t="s">
        <v>533</v>
      </c>
      <c r="C38" s="19">
        <v>2.232E-5</v>
      </c>
      <c r="D38" s="31">
        <f>IF(Table5[[#This Row],[Mass (g)]]="","",Table5[[#This Row],[Mass (g)]]*VLOOKUP(Table5[[#This Row],[Nuclide]],Doedata,4)*37000000000)</f>
        <v>14121864</v>
      </c>
      <c r="E38" s="44" t="s">
        <v>819</v>
      </c>
      <c r="F38" s="44" t="s">
        <v>824</v>
      </c>
      <c r="G38" s="10">
        <v>1</v>
      </c>
      <c r="H38" s="44" t="s">
        <v>863</v>
      </c>
      <c r="I38" s="44" t="s">
        <v>890</v>
      </c>
      <c r="J38" s="27">
        <f>IF(Table5[[#This Row],[Activity (Bq)]]="","",Table5[[#This Row],[Activity (Bq)]]/37000000000)</f>
        <v>3.81672E-4</v>
      </c>
      <c r="AD38" s="30" t="s">
        <v>70</v>
      </c>
      <c r="AE38" s="18"/>
      <c r="AF38" s="18"/>
      <c r="AG38" s="18" t="s">
        <v>863</v>
      </c>
      <c r="AH38" s="18"/>
    </row>
    <row r="39" spans="1:34">
      <c r="A39" s="9">
        <v>3</v>
      </c>
      <c r="B39" s="43" t="s">
        <v>534</v>
      </c>
      <c r="C39" s="19">
        <v>0.17475816000000002</v>
      </c>
      <c r="D39" s="31">
        <f>IF(Table5[[#This Row],[Mass (g)]]="","",Table5[[#This Row],[Mass (g)]]*VLOOKUP(Table5[[#This Row],[Nuclide]],Doedata,4)*37000000000)</f>
        <v>402188429.42400002</v>
      </c>
      <c r="E39" s="44" t="s">
        <v>819</v>
      </c>
      <c r="F39" s="44" t="s">
        <v>824</v>
      </c>
      <c r="G39" s="10">
        <v>1</v>
      </c>
      <c r="H39" s="44" t="s">
        <v>863</v>
      </c>
      <c r="I39" s="44" t="s">
        <v>890</v>
      </c>
      <c r="J39" s="27">
        <f>IF(Table5[[#This Row],[Activity (Bq)]]="","",Table5[[#This Row],[Activity (Bq)]]/37000000000)</f>
        <v>1.0869957552000001E-2</v>
      </c>
      <c r="AD39" s="30" t="s">
        <v>71</v>
      </c>
      <c r="AE39" s="18"/>
      <c r="AF39" s="18"/>
      <c r="AG39" s="18" t="s">
        <v>829</v>
      </c>
      <c r="AH39" s="18"/>
    </row>
    <row r="40" spans="1:34">
      <c r="A40" s="9">
        <v>3</v>
      </c>
      <c r="B40" s="43" t="s">
        <v>535</v>
      </c>
      <c r="C40" s="19">
        <v>1.0968420000000001E-2</v>
      </c>
      <c r="D40" s="31">
        <f>IF(Table5[[#This Row],[Mass (g)]]="","",Table5[[#This Row],[Mass (g)]]*VLOOKUP(Table5[[#This Row],[Nuclide]],Doedata,4)*37000000000)</f>
        <v>92529591.12000002</v>
      </c>
      <c r="E40" s="44" t="s">
        <v>819</v>
      </c>
      <c r="F40" s="44" t="s">
        <v>824</v>
      </c>
      <c r="G40" s="10">
        <v>1</v>
      </c>
      <c r="H40" s="44" t="s">
        <v>863</v>
      </c>
      <c r="I40" s="44" t="s">
        <v>890</v>
      </c>
      <c r="J40" s="27">
        <f>IF(Table5[[#This Row],[Activity (Bq)]]="","",Table5[[#This Row],[Activity (Bq)]]/37000000000)</f>
        <v>2.5007997600000006E-3</v>
      </c>
      <c r="AD40" s="30" t="s">
        <v>72</v>
      </c>
      <c r="AE40" s="18"/>
      <c r="AF40" s="18"/>
      <c r="AG40" s="18" t="s">
        <v>830</v>
      </c>
      <c r="AH40" s="18"/>
    </row>
    <row r="41" spans="1:34">
      <c r="A41" s="9">
        <v>3</v>
      </c>
      <c r="B41" s="43" t="s">
        <v>536</v>
      </c>
      <c r="C41" s="19">
        <v>1.7670000000000001E-4</v>
      </c>
      <c r="D41" s="31">
        <f>IF(Table5[[#This Row],[Mass (g)]]="","",Table5[[#This Row],[Mass (g)]]*VLOOKUP(Table5[[#This Row],[Nuclide]],Doedata,4)*37000000000)</f>
        <v>673403700</v>
      </c>
      <c r="E41" s="44" t="s">
        <v>819</v>
      </c>
      <c r="F41" s="44" t="s">
        <v>824</v>
      </c>
      <c r="G41" s="10">
        <v>1</v>
      </c>
      <c r="H41" s="44" t="s">
        <v>863</v>
      </c>
      <c r="I41" s="44" t="s">
        <v>890</v>
      </c>
      <c r="J41" s="27">
        <f>IF(Table5[[#This Row],[Activity (Bq)]]="","",Table5[[#This Row],[Activity (Bq)]]/37000000000)</f>
        <v>1.82001E-2</v>
      </c>
      <c r="AD41" s="30" t="s">
        <v>51</v>
      </c>
      <c r="AE41" s="18"/>
      <c r="AF41" s="18"/>
      <c r="AG41" s="18" t="s">
        <v>831</v>
      </c>
      <c r="AH41" s="18"/>
    </row>
    <row r="42" spans="1:34">
      <c r="A42" s="9">
        <v>3</v>
      </c>
      <c r="B42" s="43" t="s">
        <v>537</v>
      </c>
      <c r="C42" s="19">
        <v>7.6260000000000005E-5</v>
      </c>
      <c r="D42" s="31">
        <f>IF(Table5[[#This Row],[Mass (g)]]="","",Table5[[#This Row],[Mass (g)]]*VLOOKUP(Table5[[#This Row],[Nuclide]],Doedata,4)*37000000000)</f>
        <v>11088.966600000002</v>
      </c>
      <c r="E42" s="44" t="s">
        <v>819</v>
      </c>
      <c r="F42" s="44" t="s">
        <v>824</v>
      </c>
      <c r="G42" s="10">
        <v>1</v>
      </c>
      <c r="H42" s="44" t="s">
        <v>863</v>
      </c>
      <c r="I42" s="44" t="s">
        <v>890</v>
      </c>
      <c r="J42" s="27">
        <f>IF(Table5[[#This Row],[Activity (Bq)]]="","",Table5[[#This Row],[Activity (Bq)]]/37000000000)</f>
        <v>2.9970180000000003E-7</v>
      </c>
      <c r="AD42" s="30" t="s">
        <v>73</v>
      </c>
      <c r="AE42" s="18"/>
      <c r="AF42" s="18"/>
      <c r="AG42" s="18" t="s">
        <v>832</v>
      </c>
      <c r="AH42" s="18"/>
    </row>
    <row r="43" spans="1:34">
      <c r="A43" s="9">
        <v>3</v>
      </c>
      <c r="B43" s="43" t="s">
        <v>77</v>
      </c>
      <c r="C43" s="19">
        <v>1.6285084585425745E-5</v>
      </c>
      <c r="D43" s="31">
        <f>IF(Table5[[#This Row],[Mass (g)]]="","",Table5[[#This Row],[Mass (g)]]*VLOOKUP(Table5[[#This Row],[Nuclide]],Doedata,4)*37000000000)</f>
        <v>2066740.0847363814</v>
      </c>
      <c r="E43" s="44" t="s">
        <v>819</v>
      </c>
      <c r="F43" s="44" t="s">
        <v>824</v>
      </c>
      <c r="G43" s="10">
        <v>1</v>
      </c>
      <c r="H43" s="44" t="s">
        <v>863</v>
      </c>
      <c r="I43" s="44" t="s">
        <v>890</v>
      </c>
      <c r="J43" s="27">
        <f>IF(Table5[[#This Row],[Activity (Bq)]]="","",Table5[[#This Row],[Activity (Bq)]]/37000000000)</f>
        <v>5.5857840128010309E-5</v>
      </c>
      <c r="AD43" s="30" t="s">
        <v>74</v>
      </c>
      <c r="AE43" s="18"/>
      <c r="AF43" s="18"/>
      <c r="AG43" s="18" t="s">
        <v>833</v>
      </c>
      <c r="AH43" s="18"/>
    </row>
    <row r="44" spans="1:34">
      <c r="C44" s="19"/>
      <c r="D44" s="31" t="str">
        <f>IF(Table5[[#This Row],[Mass (g)]]="","",Table5[[#This Row],[Mass (g)]]*VLOOKUP(Table5[[#This Row],[Nuclide]],Doedata,4)*37000000000)</f>
        <v/>
      </c>
      <c r="E44" s="44"/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1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1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1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1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4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121843</cp:lastModifiedBy>
  <cp:lastPrinted>2011-05-04T15:27:42Z</cp:lastPrinted>
  <dcterms:created xsi:type="dcterms:W3CDTF">2010-11-12T20:51:00Z</dcterms:created>
  <dcterms:modified xsi:type="dcterms:W3CDTF">2011-05-04T16:21:17Z</dcterms:modified>
</cp:coreProperties>
</file>